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435" windowWidth="22410" windowHeight="11925" activeTab="0"/>
  </bookViews>
  <sheets>
    <sheet name="pauschal" sheetId="1" r:id="rId1"/>
    <sheet name="Tabelle1" sheetId="2" r:id="rId2"/>
  </sheets>
  <definedNames/>
  <calcPr fullCalcOnLoad="1"/>
</workbook>
</file>

<file path=xl/sharedStrings.xml><?xml version="1.0" encoding="utf-8"?>
<sst xmlns="http://schemas.openxmlformats.org/spreadsheetml/2006/main" count="119" uniqueCount="64">
  <si>
    <t>Esportatore / notificante:</t>
  </si>
  <si>
    <t>(da compilare)</t>
  </si>
  <si>
    <t>_______________________________</t>
  </si>
  <si>
    <t>Mezzo di trasporto</t>
  </si>
  <si>
    <t>Autocarro (25 t)</t>
  </si>
  <si>
    <t xml:space="preserve">  </t>
  </si>
  <si>
    <t>Treno (800 t)</t>
  </si>
  <si>
    <t xml:space="preserve"> </t>
  </si>
  <si>
    <t>Tonnellate / anno</t>
  </si>
  <si>
    <t>Mesi</t>
  </si>
  <si>
    <t>Tonnellate</t>
  </si>
  <si>
    <t>CHF</t>
  </si>
  <si>
    <t>CHF</t>
  </si>
  <si>
    <t>CHF</t>
  </si>
  <si>
    <t>«1» per «no»,
«2» per «sì»</t>
  </si>
  <si>
    <t>Costi di smaltimento (CS)</t>
  </si>
  <si>
    <t xml:space="preserve">Mesi fino alla conferma dello smaltimento (NM) </t>
  </si>
  <si>
    <t>Costi di trasporto (CT)</t>
  </si>
  <si>
    <t>Quantità parziale con supplemento di sicurezza (QP)</t>
  </si>
  <si>
    <t>Costi aggiuntivi (CA)</t>
  </si>
  <si>
    <t>Calcolo automatico</t>
  </si>
  <si>
    <r>
      <rPr>
        <b/>
        <sz val="10"/>
        <color indexed="8"/>
        <rFont val="Arial"/>
        <family val="2"/>
      </rPr>
      <t>QN:</t>
    </r>
    <r>
      <rPr>
        <sz val="10"/>
        <color indexed="8"/>
        <rFont val="Arial"/>
        <family val="2"/>
      </rPr>
      <t xml:space="preserve"> deve essere indicata la quantità richiesta riportata nel campo 5 del modulo di notifica. Se la durata richiesta è superiore a un anno, va indicata la quantità prevista per ogni anno.</t>
    </r>
  </si>
  <si>
    <t xml:space="preserve">«A» / «T» / «N» </t>
  </si>
  <si>
    <t>ATTENZIONE: il riquadro con i calcoli dei costi aggiuntivi deve essere nascosto per la presentazione al pubblico</t>
  </si>
  <si>
    <t>Istruzioni per il calcolo della somma di garanzia per prestazioni di sicurezza forfettarie</t>
  </si>
  <si>
    <t>nell'ambito dei movimenti transfrontalieri di rifiuti</t>
  </si>
  <si>
    <t xml:space="preserve">Somma di garanzia (SG) </t>
  </si>
  <si>
    <t xml:space="preserve">Somma di garanzia forfettaria = ∑ SG = </t>
  </si>
  <si>
    <t>CHF / tonnellata</t>
  </si>
  <si>
    <r>
      <rPr>
        <b/>
        <sz val="10"/>
        <rFont val="Arial"/>
        <family val="2"/>
      </rPr>
      <t>SG:</t>
    </r>
    <r>
      <rPr>
        <sz val="10"/>
        <rFont val="Arial"/>
        <family val="2"/>
      </rPr>
      <t xml:space="preserve"> la somma di garanzia corrisponde alla quantità parziale di rifiuti con supplemento di sicurezza moltiplicata per i costi di smaltimento + la quantità parziale di rifiuti con supplemento di sicurezza moltiplicata per i costi di trasporto + i costi aggiuntivi.                                              SG = (CS x QP) + (CT x QP) + CA</t>
    </r>
  </si>
  <si>
    <r>
      <t xml:space="preserve">Per la </t>
    </r>
    <r>
      <rPr>
        <b/>
        <sz val="10"/>
        <rFont val="Arial"/>
        <family val="2"/>
      </rPr>
      <t>garanzia forfettaria</t>
    </r>
    <r>
      <rPr>
        <sz val="10"/>
        <rFont val="Arial"/>
        <family val="2"/>
      </rPr>
      <t xml:space="preserve"> vengono addizionate tutte le singole somme di garanzia.</t>
    </r>
  </si>
  <si>
    <r>
      <rPr>
        <b/>
        <sz val="10"/>
        <color indexed="8"/>
        <rFont val="Arial"/>
        <family val="2"/>
      </rPr>
      <t>CT:</t>
    </r>
    <r>
      <rPr>
        <sz val="10"/>
        <color indexed="8"/>
        <rFont val="Arial"/>
        <family val="2"/>
      </rPr>
      <t xml:space="preserve"> con costi di trasporto si intendono i costi presumibili per il ritorno dei rifiuti all'azienda fornitrice. </t>
    </r>
  </si>
  <si>
    <t>Campi obbligatori</t>
  </si>
  <si>
    <t>Quantità annuale notificata (QN)</t>
  </si>
  <si>
    <t>Merci pericolose</t>
  </si>
  <si>
    <t>Spiegazioni sui campi obbligatori (campi gialli)</t>
  </si>
  <si>
    <r>
      <rPr>
        <b/>
        <sz val="10"/>
        <color indexed="8"/>
        <rFont val="Arial"/>
        <family val="2"/>
      </rPr>
      <t>CS:</t>
    </r>
    <r>
      <rPr>
        <sz val="10"/>
        <color indexed="8"/>
        <rFont val="Arial"/>
        <family val="2"/>
      </rPr>
      <t xml:space="preserve"> di regola devono essere indicati i costi che risulterebbero in caso di smaltimento in Svizzera. Se non è possibile uno smaltimento in Svizzera, possono essere indicati i costi effettivi convenuti con l'impresa di smaltimento. Se i rifiuti hanno un valore di mercato positivo, va indicato CHF 0.--. </t>
    </r>
  </si>
  <si>
    <t>Per i rifiuti menzionati di seguito si presuppongono i costi di smaltimento seguenti: pneumatici fuori uso: CHF 120.--/t (senza rigommatura); veicoli fuori uso, componenti elettroniche di apparecchiature (p. es. circuiti stampati), cavi usati, oli e grassi commestibili, rifiuti di legno: CHF 0.--/t.</t>
  </si>
  <si>
    <r>
      <rPr>
        <b/>
        <sz val="10"/>
        <color indexed="8"/>
        <rFont val="Arial"/>
        <family val="2"/>
      </rPr>
      <t>NM:</t>
    </r>
    <r>
      <rPr>
        <sz val="10"/>
        <color indexed="8"/>
        <rFont val="Arial"/>
        <family val="2"/>
      </rPr>
      <t xml:space="preserve"> deve essere indicato il numero di mesi entro i quali l'impresa di smaltimento estera si impegna contrattualmente a confermare lo smaltimento. Se vengono stabiliti termini più brevi, va comunque indicata una durata minima di 2 mesi. Ne sono esclusi i tipi di rifiuti seguenti: pneumatici fuori uso destinati alla rigommatura, veicoli fuori uso, componenti elettroniche di apparecchiature (p. es. circuiti stampati), cavi usati (senza cavi interrati), oli e grassi commestibili, rifiuti di legno. Per questi tipi di rifiuti è possibile indicare 0 mesi.</t>
    </r>
  </si>
  <si>
    <r>
      <rPr>
        <b/>
        <sz val="10"/>
        <color indexed="8"/>
        <rFont val="Arial"/>
        <family val="2"/>
      </rPr>
      <t xml:space="preserve">Merci pericolose e mezzi di trasporto: </t>
    </r>
    <r>
      <rPr>
        <sz val="10"/>
        <color indexed="8"/>
        <rFont val="Arial"/>
        <family val="2"/>
      </rPr>
      <t xml:space="preserve">per il calcolo dei costi aggiuntivi o dei costi di deposito intermedio occorre fornire indicazioni sul mezzo di trasporto utilizzato e sulla classificazione dei rifiuti secondo il diritto in materia di trasporto di merci pericolose (ADR/SDR,RID/RSD). Occorre inoltre distinguere fra trasporto con autocarri o singoli vagoni ferroviari (A), treni completi (T) o navigazione interna (N). </t>
    </r>
  </si>
  <si>
    <t>Spiegazioni sui calcoli (campi blu e rossi)</t>
  </si>
  <si>
    <r>
      <rPr>
        <b/>
        <sz val="10"/>
        <color indexed="8"/>
        <rFont val="Arial"/>
        <family val="2"/>
      </rPr>
      <t>CA:</t>
    </r>
    <r>
      <rPr>
        <sz val="10"/>
        <color indexed="8"/>
        <rFont val="Arial"/>
        <family val="2"/>
      </rPr>
      <t xml:space="preserve"> i costi aggiuntivi includono i costi relativi a un eventuale deposito intermedio di 180 giorni e alle necessarie analisi. Determinante in primo luogo è la quantità massima trasportata in una settimana: In tal senso si tiene conto della quantità notificata e del carico utile del mezzo di trasporto utilizzato. Per i costi relativi al deposito intermedio si distingue se si tratta di merci pericolose oppure no. Per i costi di analisi viene indicato un importo forfettario. </t>
    </r>
  </si>
  <si>
    <r>
      <t>QP:</t>
    </r>
    <r>
      <rPr>
        <sz val="10"/>
        <color indexed="8"/>
        <rFont val="Arial"/>
        <family val="2"/>
      </rPr>
      <t xml:space="preserve"> se nel contratto di smaltimento viene stabilito che le prove di smaltimento vengono presentate entro un periodo di tempo inferiore ai 12 mesi, è possibile assicurare la quantità parziale corrispondente. Per il calcolo della quantità parziale si aggiunge ogni volta 1 mese di riserva.                QP = QN/12 x (NM + 1)</t>
    </r>
  </si>
  <si>
    <t xml:space="preserve">ZK </t>
  </si>
  <si>
    <t>calcolo</t>
  </si>
  <si>
    <t>Costi aggiuntivi</t>
  </si>
  <si>
    <t>quantità settimanale t</t>
  </si>
  <si>
    <t>in funzione dal mezzo di trasporto</t>
  </si>
  <si>
    <t xml:space="preserve">pericolo </t>
  </si>
  <si>
    <t>CA</t>
  </si>
  <si>
    <t>min 1 tragitto</t>
  </si>
  <si>
    <t>1 tragitto &lt; quantità &lt; QN</t>
  </si>
  <si>
    <t>carico t</t>
  </si>
  <si>
    <t>stockaggio CHF/ t</t>
  </si>
  <si>
    <t>analisi (forfait) CHF</t>
  </si>
  <si>
    <t>Stato: 1° Novembre 2014</t>
  </si>
  <si>
    <t xml:space="preserve"> CH00</t>
  </si>
  <si>
    <t>n.:</t>
  </si>
  <si>
    <t>Notifica</t>
  </si>
  <si>
    <t>nome</t>
  </si>
  <si>
    <t>Impianto di smaltimento</t>
  </si>
  <si>
    <t>_____</t>
  </si>
  <si>
    <t>da compilare</t>
  </si>
  <si>
    <t>Nave (1400 t)</t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</si>
</sst>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0.0"/>
    <numFmt numFmtId="179" formatCode="0.0%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0.00000"/>
    <numFmt numFmtId="185" formatCode="0.0000"/>
    <numFmt numFmtId="186" formatCode="0.000"/>
    <numFmt numFmtId="187" formatCode="_-* #,##0.0\ _D_M_-;\-* #,##0.0\ _D_M_-;_-* &quot;-&quot;??\ _D_M_-;_-@_-"/>
    <numFmt numFmtId="188" formatCode="_-* #,##0\ _D_M_-;\-* #,##0\ _D_M_-;_-* &quot;-&quot;??\ _D_M_-;_-@_-"/>
    <numFmt numFmtId="189" formatCode="0.000000"/>
    <numFmt numFmtId="190" formatCode="[$-807]dddd\,\ d\.\ mmmm\ yyyy"/>
  </numFmts>
  <fonts count="56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sz val="11"/>
      <color indexed="12"/>
      <name val="Arial"/>
      <family val="2"/>
    </font>
    <font>
      <b/>
      <sz val="8"/>
      <color indexed="12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b/>
      <u val="single"/>
      <sz val="9"/>
      <color indexed="12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8"/>
      <color indexed="10"/>
      <name val="Arial"/>
      <family val="2"/>
    </font>
    <font>
      <b/>
      <u val="single"/>
      <sz val="10"/>
      <color indexed="10"/>
      <name val="Arial"/>
      <family val="2"/>
    </font>
    <font>
      <sz val="9"/>
      <color indexed="9"/>
      <name val="Arial"/>
      <family val="2"/>
    </font>
    <font>
      <sz val="8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8"/>
      <color rgb="FFFF0000"/>
      <name val="Arial"/>
      <family val="2"/>
    </font>
    <font>
      <b/>
      <u val="single"/>
      <sz val="10"/>
      <color rgb="FFFF0000"/>
      <name val="Arial"/>
      <family val="2"/>
    </font>
    <font>
      <sz val="9"/>
      <color theme="0"/>
      <name val="Arial"/>
      <family val="2"/>
    </font>
    <font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2" fillId="33" borderId="0" xfId="0" applyFont="1" applyFill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13" fillId="33" borderId="0" xfId="0" applyFont="1" applyFill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9" fillId="0" borderId="10" xfId="0" applyFont="1" applyBorder="1" applyAlignment="1" applyProtection="1">
      <alignment wrapText="1"/>
      <protection hidden="1"/>
    </xf>
    <xf numFmtId="0" fontId="9" fillId="0" borderId="0" xfId="0" applyFont="1" applyBorder="1" applyAlignment="1" applyProtection="1">
      <alignment wrapText="1"/>
      <protection hidden="1"/>
    </xf>
    <xf numFmtId="0" fontId="9" fillId="0" borderId="11" xfId="0" applyFont="1" applyBorder="1" applyAlignment="1" applyProtection="1">
      <alignment wrapText="1"/>
      <protection hidden="1"/>
    </xf>
    <xf numFmtId="0" fontId="0" fillId="0" borderId="0" xfId="0" applyFont="1" applyAlignment="1" applyProtection="1">
      <alignment/>
      <protection hidden="1"/>
    </xf>
    <xf numFmtId="0" fontId="3" fillId="0" borderId="10" xfId="0" applyFont="1" applyBorder="1" applyAlignment="1" applyProtection="1">
      <alignment horizontal="center" wrapText="1"/>
      <protection hidden="1"/>
    </xf>
    <xf numFmtId="0" fontId="3" fillId="0" borderId="0" xfId="0" applyFont="1" applyBorder="1" applyAlignment="1" applyProtection="1">
      <alignment horizontal="center" wrapText="1"/>
      <protection hidden="1"/>
    </xf>
    <xf numFmtId="0" fontId="3" fillId="0" borderId="11" xfId="0" applyFont="1" applyBorder="1" applyAlignment="1" applyProtection="1">
      <alignment horizontal="center" wrapText="1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188" fontId="9" fillId="34" borderId="12" xfId="42" applyNumberFormat="1" applyFont="1" applyFill="1" applyBorder="1" applyAlignment="1" applyProtection="1">
      <alignment/>
      <protection hidden="1"/>
    </xf>
    <xf numFmtId="188" fontId="9" fillId="35" borderId="12" xfId="42" applyNumberFormat="1" applyFont="1" applyFill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alignment horizontal="right"/>
      <protection hidden="1"/>
    </xf>
    <xf numFmtId="0" fontId="10" fillId="0" borderId="0" xfId="0" applyFont="1" applyBorder="1" applyAlignment="1" applyProtection="1">
      <alignment horizontal="right"/>
      <protection hidden="1"/>
    </xf>
    <xf numFmtId="3" fontId="10" fillId="36" borderId="14" xfId="0" applyNumberFormat="1" applyFont="1" applyFill="1" applyBorder="1" applyAlignment="1" applyProtection="1">
      <alignment/>
      <protection hidden="1"/>
    </xf>
    <xf numFmtId="3" fontId="10" fillId="0" borderId="0" xfId="0" applyNumberFormat="1" applyFont="1" applyFill="1" applyBorder="1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 applyProtection="1">
      <alignment wrapText="1"/>
      <protection hidden="1"/>
    </xf>
    <xf numFmtId="0" fontId="8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wrapText="1"/>
      <protection hidden="1"/>
    </xf>
    <xf numFmtId="0" fontId="0" fillId="0" borderId="0" xfId="0" applyAlignment="1" applyProtection="1">
      <alignment horizontal="left"/>
      <protection hidden="1"/>
    </xf>
    <xf numFmtId="0" fontId="6" fillId="0" borderId="0" xfId="0" applyFont="1" applyFill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/>
      <protection hidden="1"/>
    </xf>
    <xf numFmtId="0" fontId="11" fillId="0" borderId="0" xfId="0" applyFont="1" applyAlignment="1" applyProtection="1">
      <alignment horizontal="left"/>
      <protection hidden="1"/>
    </xf>
    <xf numFmtId="0" fontId="8" fillId="0" borderId="0" xfId="0" applyFont="1" applyAlignment="1" applyProtection="1">
      <alignment horizontal="left"/>
      <protection hidden="1"/>
    </xf>
    <xf numFmtId="0" fontId="6" fillId="0" borderId="0" xfId="0" applyFont="1" applyBorder="1" applyAlignment="1" applyProtection="1">
      <alignment horizontal="left" vertical="top" wrapText="1"/>
      <protection hidden="1"/>
    </xf>
    <xf numFmtId="0" fontId="0" fillId="0" borderId="0" xfId="0" applyAlignment="1" applyProtection="1">
      <alignment horizontal="left" wrapText="1"/>
      <protection hidden="1"/>
    </xf>
    <xf numFmtId="0" fontId="6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3" borderId="0" xfId="0" applyFill="1" applyAlignment="1" applyProtection="1">
      <alignment/>
      <protection hidden="1" locked="0"/>
    </xf>
    <xf numFmtId="0" fontId="12" fillId="33" borderId="0" xfId="0" applyFont="1" applyFill="1" applyAlignment="1" applyProtection="1">
      <alignment/>
      <protection hidden="1" locked="0"/>
    </xf>
    <xf numFmtId="0" fontId="9" fillId="33" borderId="12" xfId="0" applyFont="1" applyFill="1" applyBorder="1" applyAlignment="1" applyProtection="1">
      <alignment/>
      <protection hidden="1" locked="0"/>
    </xf>
    <xf numFmtId="0" fontId="50" fillId="0" borderId="0" xfId="0" applyFont="1" applyFill="1" applyBorder="1" applyAlignment="1" applyProtection="1">
      <alignment/>
      <protection hidden="1"/>
    </xf>
    <xf numFmtId="0" fontId="50" fillId="0" borderId="0" xfId="0" applyFont="1" applyAlignment="1" applyProtection="1">
      <alignment/>
      <protection hidden="1"/>
    </xf>
    <xf numFmtId="0" fontId="50" fillId="0" borderId="0" xfId="0" applyFont="1" applyFill="1" applyBorder="1" applyAlignment="1" applyProtection="1">
      <alignment wrapText="1"/>
      <protection hidden="1"/>
    </xf>
    <xf numFmtId="0" fontId="52" fillId="0" borderId="0" xfId="0" applyFont="1" applyFill="1" applyBorder="1" applyAlignment="1" applyProtection="1">
      <alignment wrapText="1"/>
      <protection hidden="1"/>
    </xf>
    <xf numFmtId="0" fontId="50" fillId="0" borderId="0" xfId="0" applyFont="1" applyFill="1" applyBorder="1" applyAlignment="1" applyProtection="1">
      <alignment horizontal="right"/>
      <protection hidden="1"/>
    </xf>
    <xf numFmtId="0" fontId="50" fillId="0" borderId="0" xfId="0" applyFont="1" applyFill="1" applyBorder="1" applyAlignment="1" applyProtection="1">
      <alignment horizontal="left" vertical="top" wrapText="1"/>
      <protection hidden="1"/>
    </xf>
    <xf numFmtId="0" fontId="50" fillId="0" borderId="0" xfId="0" applyFont="1" applyFill="1" applyBorder="1" applyAlignment="1" applyProtection="1">
      <alignment horizontal="left" wrapText="1"/>
      <protection hidden="1"/>
    </xf>
    <xf numFmtId="0" fontId="50" fillId="0" borderId="0" xfId="0" applyFont="1" applyFill="1" applyBorder="1" applyAlignment="1" applyProtection="1">
      <alignment horizontal="left"/>
      <protection hidden="1"/>
    </xf>
    <xf numFmtId="0" fontId="52" fillId="0" borderId="0" xfId="0" applyFont="1" applyFill="1" applyBorder="1" applyAlignment="1" applyProtection="1">
      <alignment horizontal="right"/>
      <protection hidden="1"/>
    </xf>
    <xf numFmtId="0" fontId="53" fillId="0" borderId="0" xfId="0" applyFont="1" applyFill="1" applyBorder="1" applyAlignment="1" applyProtection="1">
      <alignment/>
      <protection hidden="1"/>
    </xf>
    <xf numFmtId="188" fontId="9" fillId="33" borderId="12" xfId="42" applyNumberFormat="1" applyFont="1" applyFill="1" applyBorder="1" applyAlignment="1" applyProtection="1">
      <alignment/>
      <protection hidden="1" locked="0"/>
    </xf>
    <xf numFmtId="188" fontId="9" fillId="6" borderId="12" xfId="42" applyNumberFormat="1" applyFont="1" applyFill="1" applyBorder="1" applyAlignment="1" applyProtection="1">
      <alignment/>
      <protection hidden="1"/>
    </xf>
    <xf numFmtId="0" fontId="14" fillId="33" borderId="0" xfId="0" applyFont="1" applyFill="1" applyAlignment="1" applyProtection="1">
      <alignment/>
      <protection hidden="1"/>
    </xf>
    <xf numFmtId="0" fontId="10" fillId="33" borderId="0" xfId="0" applyFont="1" applyFill="1" applyAlignment="1" applyProtection="1">
      <alignment/>
      <protection hidden="1"/>
    </xf>
    <xf numFmtId="0" fontId="15" fillId="33" borderId="0" xfId="0" applyFont="1" applyFill="1" applyAlignment="1" applyProtection="1">
      <alignment/>
      <protection hidden="1"/>
    </xf>
    <xf numFmtId="0" fontId="9" fillId="33" borderId="0" xfId="0" applyFont="1" applyFill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14" fillId="33" borderId="0" xfId="0" applyFont="1" applyFill="1" applyAlignment="1" applyProtection="1">
      <alignment horizontal="left" vertical="center"/>
      <protection hidden="1" locked="0"/>
    </xf>
    <xf numFmtId="0" fontId="16" fillId="33" borderId="0" xfId="0" applyFont="1" applyFill="1" applyAlignment="1" applyProtection="1">
      <alignment horizontal="left" vertical="center"/>
      <protection hidden="1" locked="0"/>
    </xf>
    <xf numFmtId="0" fontId="14" fillId="33" borderId="0" xfId="0" applyFont="1" applyFill="1" applyAlignment="1" applyProtection="1">
      <alignment wrapText="1"/>
      <protection hidden="1"/>
    </xf>
    <xf numFmtId="188" fontId="9" fillId="0" borderId="0" xfId="0" applyNumberFormat="1" applyFont="1" applyFill="1" applyBorder="1" applyAlignment="1" applyProtection="1">
      <alignment horizontal="right"/>
      <protection hidden="1"/>
    </xf>
    <xf numFmtId="0" fontId="36" fillId="0" borderId="0" xfId="0" applyFont="1" applyFill="1" applyBorder="1" applyAlignment="1" applyProtection="1">
      <alignment/>
      <protection hidden="1"/>
    </xf>
    <xf numFmtId="0" fontId="36" fillId="0" borderId="0" xfId="0" applyFont="1" applyAlignment="1" applyProtection="1">
      <alignment/>
      <protection hidden="1"/>
    </xf>
    <xf numFmtId="0" fontId="51" fillId="0" borderId="0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 applyProtection="1">
      <alignment wrapText="1"/>
      <protection hidden="1"/>
    </xf>
    <xf numFmtId="0" fontId="54" fillId="0" borderId="0" xfId="0" applyFont="1" applyFill="1" applyBorder="1" applyAlignment="1" applyProtection="1">
      <alignment/>
      <protection hidden="1"/>
    </xf>
    <xf numFmtId="0" fontId="55" fillId="0" borderId="0" xfId="0" applyFont="1" applyFill="1" applyBorder="1" applyAlignment="1" applyProtection="1">
      <alignment/>
      <protection hidden="1"/>
    </xf>
    <xf numFmtId="0" fontId="55" fillId="0" borderId="0" xfId="0" applyFont="1" applyAlignment="1" applyProtection="1">
      <alignment wrapText="1"/>
      <protection hidden="1"/>
    </xf>
    <xf numFmtId="0" fontId="55" fillId="0" borderId="0" xfId="0" applyFont="1" applyAlignment="1" applyProtection="1">
      <alignment/>
      <protection hidden="1"/>
    </xf>
    <xf numFmtId="0" fontId="55" fillId="0" borderId="0" xfId="0" applyFont="1" applyFill="1" applyBorder="1" applyAlignment="1" applyProtection="1">
      <alignment wrapText="1"/>
      <protection hidden="1"/>
    </xf>
    <xf numFmtId="188" fontId="55" fillId="0" borderId="0" xfId="42" applyNumberFormat="1" applyFont="1" applyFill="1" applyBorder="1" applyAlignment="1" applyProtection="1">
      <alignment/>
      <protection hidden="1"/>
    </xf>
    <xf numFmtId="0" fontId="55" fillId="0" borderId="0" xfId="0" applyFont="1" applyFill="1" applyBorder="1" applyAlignment="1" applyProtection="1">
      <alignment/>
      <protection hidden="1"/>
    </xf>
    <xf numFmtId="178" fontId="55" fillId="0" borderId="0" xfId="0" applyNumberFormat="1" applyFont="1" applyFill="1" applyBorder="1" applyAlignment="1" applyProtection="1">
      <alignment/>
      <protection hidden="1"/>
    </xf>
    <xf numFmtId="1" fontId="55" fillId="0" borderId="0" xfId="0" applyNumberFormat="1" applyFont="1" applyFill="1" applyBorder="1" applyAlignment="1" applyProtection="1">
      <alignment/>
      <protection hidden="1"/>
    </xf>
    <xf numFmtId="188" fontId="55" fillId="0" borderId="0" xfId="42" applyNumberFormat="1" applyFont="1" applyFill="1" applyBorder="1" applyAlignment="1" applyProtection="1">
      <alignment horizontal="right"/>
      <protection hidden="1"/>
    </xf>
    <xf numFmtId="188" fontId="36" fillId="0" borderId="0" xfId="42" applyNumberFormat="1" applyFont="1" applyFill="1" applyBorder="1" applyAlignment="1" applyProtection="1">
      <alignment/>
      <protection hidden="1"/>
    </xf>
    <xf numFmtId="178" fontId="36" fillId="0" borderId="0" xfId="0" applyNumberFormat="1" applyFont="1" applyFill="1" applyBorder="1" applyAlignment="1" applyProtection="1">
      <alignment/>
      <protection hidden="1"/>
    </xf>
    <xf numFmtId="1" fontId="36" fillId="0" borderId="0" xfId="0" applyNumberFormat="1" applyFont="1" applyFill="1" applyBorder="1" applyAlignment="1" applyProtection="1">
      <alignment/>
      <protection hidden="1"/>
    </xf>
    <xf numFmtId="188" fontId="36" fillId="0" borderId="0" xfId="42" applyNumberFormat="1" applyFont="1" applyFill="1" applyBorder="1" applyAlignment="1" applyProtection="1">
      <alignment horizontal="right"/>
      <protection hidden="1"/>
    </xf>
    <xf numFmtId="0" fontId="0" fillId="0" borderId="0" xfId="0" applyAlignment="1" applyProtection="1">
      <alignment/>
      <protection hidden="1" locked="0"/>
    </xf>
    <xf numFmtId="0" fontId="6" fillId="0" borderId="0" xfId="0" applyFont="1" applyFill="1" applyAlignment="1" applyProtection="1">
      <alignment horizontal="left" vertical="top" wrapText="1"/>
      <protection hidden="1"/>
    </xf>
    <xf numFmtId="0" fontId="6" fillId="0" borderId="0" xfId="0" applyFont="1" applyBorder="1" applyAlignment="1" applyProtection="1">
      <alignment horizontal="left" vertical="top" wrapText="1"/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0" fillId="37" borderId="15" xfId="0" applyFill="1" applyBorder="1" applyAlignment="1" applyProtection="1">
      <alignment horizontal="center"/>
      <protection hidden="1"/>
    </xf>
    <xf numFmtId="0" fontId="0" fillId="37" borderId="16" xfId="0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 horizontal="center"/>
      <protection hidden="1"/>
    </xf>
    <xf numFmtId="0" fontId="0" fillId="33" borderId="15" xfId="0" applyFill="1" applyBorder="1" applyAlignment="1" applyProtection="1">
      <alignment horizontal="center"/>
      <protection hidden="1"/>
    </xf>
    <xf numFmtId="0" fontId="0" fillId="33" borderId="16" xfId="0" applyFill="1" applyBorder="1" applyAlignment="1" applyProtection="1">
      <alignment horizontal="center"/>
      <protection hidden="1"/>
    </xf>
    <xf numFmtId="0" fontId="0" fillId="33" borderId="17" xfId="0" applyFill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left" vertical="top" wrapText="1"/>
      <protection hidden="1"/>
    </xf>
    <xf numFmtId="0" fontId="0" fillId="0" borderId="0" xfId="0" applyFont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/>
      <protection hidden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352425</xdr:colOff>
      <xdr:row>3</xdr:row>
      <xdr:rowOff>133350</xdr:rowOff>
    </xdr:to>
    <xdr:pic>
      <xdr:nvPicPr>
        <xdr:cNvPr id="1" name="Picture 3" descr="Bundeslogo_RGB_pos_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051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7"/>
  <sheetViews>
    <sheetView tabSelected="1" zoomScalePageLayoutView="0" workbookViewId="0" topLeftCell="A1">
      <selection activeCell="G15" sqref="G15:G33"/>
    </sheetView>
  </sheetViews>
  <sheetFormatPr defaultColWidth="11.421875" defaultRowHeight="12.75"/>
  <cols>
    <col min="1" max="1" width="6.00390625" style="1" customWidth="1"/>
    <col min="2" max="2" width="6.57421875" style="1" customWidth="1"/>
    <col min="3" max="3" width="12.00390625" style="1" customWidth="1"/>
    <col min="4" max="4" width="2.00390625" style="1" customWidth="1"/>
    <col min="5" max="5" width="11.7109375" style="1" customWidth="1"/>
    <col min="6" max="6" width="14.28125" style="1" customWidth="1"/>
    <col min="7" max="7" width="13.57421875" style="1" customWidth="1"/>
    <col min="8" max="8" width="11.421875" style="1" customWidth="1"/>
    <col min="9" max="9" width="11.28125" style="1" customWidth="1"/>
    <col min="10" max="10" width="12.421875" style="1" customWidth="1"/>
    <col min="11" max="11" width="13.57421875" style="1" customWidth="1"/>
    <col min="12" max="12" width="13.7109375" style="1" customWidth="1"/>
    <col min="13" max="13" width="14.28125" style="1" customWidth="1"/>
    <col min="14" max="14" width="4.421875" style="1" customWidth="1"/>
    <col min="15" max="15" width="12.57421875" style="42" customWidth="1"/>
    <col min="16" max="16" width="3.28125" style="42" customWidth="1"/>
    <col min="17" max="17" width="8.8515625" style="42" customWidth="1"/>
    <col min="18" max="18" width="9.57421875" style="42" customWidth="1"/>
    <col min="19" max="19" width="5.00390625" style="42" customWidth="1"/>
    <col min="20" max="20" width="11.140625" style="42" customWidth="1"/>
    <col min="21" max="21" width="5.00390625" style="42" customWidth="1"/>
    <col min="22" max="22" width="11.00390625" style="42" customWidth="1"/>
    <col min="23" max="23" width="8.57421875" style="42" customWidth="1"/>
    <col min="24" max="24" width="9.421875" style="42" customWidth="1"/>
    <col min="25" max="25" width="10.421875" style="42" customWidth="1"/>
    <col min="26" max="26" width="6.140625" style="42" customWidth="1"/>
    <col min="27" max="27" width="9.140625" style="42" customWidth="1"/>
    <col min="28" max="28" width="7.8515625" style="42" customWidth="1"/>
    <col min="29" max="29" width="8.421875" style="42" customWidth="1"/>
    <col min="30" max="30" width="11.421875" style="43" customWidth="1"/>
    <col min="31" max="31" width="3.57421875" style="43" customWidth="1"/>
    <col min="32" max="33" width="11.421875" style="43" customWidth="1"/>
    <col min="34" max="16384" width="11.421875" style="1" customWidth="1"/>
  </cols>
  <sheetData>
    <row r="1" spans="11:13" ht="15">
      <c r="K1" s="2" t="s">
        <v>0</v>
      </c>
      <c r="L1" s="3"/>
      <c r="M1" s="3"/>
    </row>
    <row r="2" spans="11:13" ht="12.75">
      <c r="K2" s="4" t="s">
        <v>1</v>
      </c>
      <c r="L2" s="3"/>
      <c r="M2" s="3"/>
    </row>
    <row r="3" spans="11:13" ht="5.25" customHeight="1">
      <c r="K3" s="39"/>
      <c r="L3" s="39"/>
      <c r="M3" s="39"/>
    </row>
    <row r="4" spans="11:35" ht="15">
      <c r="K4" s="40" t="s">
        <v>2</v>
      </c>
      <c r="L4" s="39"/>
      <c r="M4" s="39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4"/>
      <c r="AE4" s="64"/>
      <c r="AF4" s="64"/>
      <c r="AG4" s="64"/>
      <c r="AH4" s="64"/>
      <c r="AI4" s="64"/>
    </row>
    <row r="5" spans="15:35" ht="5.25" customHeight="1"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4"/>
      <c r="AE5" s="64"/>
      <c r="AF5" s="64"/>
      <c r="AG5" s="64"/>
      <c r="AH5" s="64"/>
      <c r="AI5" s="64"/>
    </row>
    <row r="6" spans="15:35" ht="5.25" customHeight="1"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4"/>
      <c r="AE6" s="64"/>
      <c r="AF6" s="64"/>
      <c r="AG6" s="64"/>
      <c r="AH6" s="64"/>
      <c r="AI6" s="64"/>
    </row>
    <row r="7" spans="15:35" ht="6" customHeight="1"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4"/>
      <c r="AE7" s="64"/>
      <c r="AF7" s="64"/>
      <c r="AG7" s="64"/>
      <c r="AH7" s="64"/>
      <c r="AI7" s="64"/>
    </row>
    <row r="8" spans="1:35" ht="18">
      <c r="A8" s="5" t="s">
        <v>24</v>
      </c>
      <c r="O8" s="65" t="s">
        <v>23</v>
      </c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</row>
    <row r="9" spans="1:35" ht="18">
      <c r="A9" s="5" t="s">
        <v>25</v>
      </c>
      <c r="O9" s="65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5"/>
      <c r="AG9" s="63" t="s">
        <v>4</v>
      </c>
      <c r="AH9" s="63" t="s">
        <v>6</v>
      </c>
      <c r="AI9" s="63" t="s">
        <v>63</v>
      </c>
    </row>
    <row r="10" spans="15:35" ht="9.75" customHeight="1">
      <c r="O10" s="63" t="s">
        <v>44</v>
      </c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4" t="s">
        <v>52</v>
      </c>
      <c r="AG10" s="66">
        <v>25</v>
      </c>
      <c r="AH10" s="63">
        <v>800</v>
      </c>
      <c r="AI10" s="63">
        <v>1400</v>
      </c>
    </row>
    <row r="11" spans="1:35" ht="12.75">
      <c r="A11" s="54" t="s">
        <v>62</v>
      </c>
      <c r="B11" s="55"/>
      <c r="C11" s="55"/>
      <c r="E11" s="89" t="s">
        <v>32</v>
      </c>
      <c r="F11" s="90"/>
      <c r="G11" s="90"/>
      <c r="H11" s="90"/>
      <c r="I11" s="90"/>
      <c r="J11" s="91"/>
      <c r="K11" s="86" t="s">
        <v>20</v>
      </c>
      <c r="L11" s="87"/>
      <c r="M11" s="88"/>
      <c r="O11" s="63" t="s">
        <v>45</v>
      </c>
      <c r="P11" s="63"/>
      <c r="Q11" s="63" t="s">
        <v>4</v>
      </c>
      <c r="R11" s="67"/>
      <c r="S11" s="67"/>
      <c r="T11" s="67"/>
      <c r="U11" s="67"/>
      <c r="V11" s="63" t="s">
        <v>6</v>
      </c>
      <c r="W11" s="67"/>
      <c r="X11" s="67"/>
      <c r="Y11" s="67"/>
      <c r="Z11" s="67"/>
      <c r="AA11" s="63" t="s">
        <v>63</v>
      </c>
      <c r="AB11" s="67"/>
      <c r="AC11" s="67"/>
      <c r="AD11" s="67"/>
      <c r="AE11" s="63"/>
      <c r="AF11" s="64" t="s">
        <v>53</v>
      </c>
      <c r="AG11" s="63">
        <v>100</v>
      </c>
      <c r="AH11" s="63">
        <v>100</v>
      </c>
      <c r="AI11" s="63">
        <v>100</v>
      </c>
    </row>
    <row r="12" spans="1:35" ht="48">
      <c r="A12" s="54" t="s">
        <v>58</v>
      </c>
      <c r="B12" s="55"/>
      <c r="C12" s="61" t="s">
        <v>60</v>
      </c>
      <c r="E12" s="6" t="s">
        <v>15</v>
      </c>
      <c r="F12" s="7" t="s">
        <v>33</v>
      </c>
      <c r="G12" s="7" t="s">
        <v>16</v>
      </c>
      <c r="H12" s="7" t="s">
        <v>17</v>
      </c>
      <c r="I12" s="7" t="s">
        <v>34</v>
      </c>
      <c r="J12" s="8" t="s">
        <v>3</v>
      </c>
      <c r="K12" s="7" t="s">
        <v>18</v>
      </c>
      <c r="L12" s="7" t="s">
        <v>19</v>
      </c>
      <c r="M12" s="8" t="s">
        <v>26</v>
      </c>
      <c r="O12" s="68" t="s">
        <v>43</v>
      </c>
      <c r="P12" s="68"/>
      <c r="Q12" s="69" t="s">
        <v>46</v>
      </c>
      <c r="R12" s="69" t="s">
        <v>46</v>
      </c>
      <c r="S12" s="70"/>
      <c r="T12" s="68" t="s">
        <v>5</v>
      </c>
      <c r="U12" s="68"/>
      <c r="V12" s="69" t="s">
        <v>46</v>
      </c>
      <c r="W12" s="69" t="s">
        <v>46</v>
      </c>
      <c r="X12" s="70"/>
      <c r="Y12" s="68" t="s">
        <v>5</v>
      </c>
      <c r="Z12" s="68"/>
      <c r="AA12" s="69" t="s">
        <v>46</v>
      </c>
      <c r="AB12" s="69" t="s">
        <v>46</v>
      </c>
      <c r="AC12" s="70"/>
      <c r="AD12" s="68" t="s">
        <v>5</v>
      </c>
      <c r="AE12" s="63"/>
      <c r="AF12" s="64" t="s">
        <v>54</v>
      </c>
      <c r="AG12" s="63">
        <v>500</v>
      </c>
      <c r="AH12" s="63">
        <v>500</v>
      </c>
      <c r="AI12" s="63">
        <v>500</v>
      </c>
    </row>
    <row r="13" spans="1:35" ht="34.5" customHeight="1">
      <c r="A13" s="56" t="s">
        <v>57</v>
      </c>
      <c r="B13" s="57"/>
      <c r="C13" s="56" t="s">
        <v>59</v>
      </c>
      <c r="D13" s="9" t="s">
        <v>7</v>
      </c>
      <c r="E13" s="10" t="s">
        <v>28</v>
      </c>
      <c r="F13" s="11" t="s">
        <v>8</v>
      </c>
      <c r="G13" s="11" t="s">
        <v>9</v>
      </c>
      <c r="H13" s="11" t="s">
        <v>28</v>
      </c>
      <c r="I13" s="11" t="s">
        <v>14</v>
      </c>
      <c r="J13" s="12" t="s">
        <v>22</v>
      </c>
      <c r="K13" s="11" t="s">
        <v>10</v>
      </c>
      <c r="L13" s="11" t="s">
        <v>11</v>
      </c>
      <c r="M13" s="12" t="s">
        <v>12</v>
      </c>
      <c r="O13" s="71" t="s">
        <v>47</v>
      </c>
      <c r="P13" s="71"/>
      <c r="Q13" s="69" t="s">
        <v>50</v>
      </c>
      <c r="R13" s="69" t="s">
        <v>51</v>
      </c>
      <c r="S13" s="69" t="s">
        <v>48</v>
      </c>
      <c r="T13" s="69" t="s">
        <v>49</v>
      </c>
      <c r="U13" s="71"/>
      <c r="V13" s="69" t="s">
        <v>50</v>
      </c>
      <c r="W13" s="69" t="s">
        <v>51</v>
      </c>
      <c r="X13" s="69" t="s">
        <v>48</v>
      </c>
      <c r="Y13" s="69" t="s">
        <v>49</v>
      </c>
      <c r="Z13" s="71"/>
      <c r="AA13" s="69" t="s">
        <v>50</v>
      </c>
      <c r="AB13" s="69" t="s">
        <v>51</v>
      </c>
      <c r="AC13" s="69" t="s">
        <v>48</v>
      </c>
      <c r="AD13" s="69" t="s">
        <v>49</v>
      </c>
      <c r="AE13" s="63"/>
      <c r="AF13" s="64"/>
      <c r="AG13" s="63"/>
      <c r="AH13" s="63"/>
      <c r="AI13" s="63"/>
    </row>
    <row r="14" spans="1:35" ht="3.75" customHeight="1">
      <c r="A14" s="58"/>
      <c r="B14" s="58"/>
      <c r="C14" s="58"/>
      <c r="E14" s="13"/>
      <c r="F14" s="14"/>
      <c r="G14" s="14"/>
      <c r="H14" s="14"/>
      <c r="I14" s="14"/>
      <c r="J14" s="15"/>
      <c r="K14" s="14"/>
      <c r="L14" s="14"/>
      <c r="M14" s="15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</row>
    <row r="15" spans="1:35" ht="12.75">
      <c r="A15" s="59" t="s">
        <v>56</v>
      </c>
      <c r="B15" s="59" t="s">
        <v>61</v>
      </c>
      <c r="C15" s="59"/>
      <c r="D15" s="81"/>
      <c r="E15" s="41"/>
      <c r="F15" s="52"/>
      <c r="G15" s="41"/>
      <c r="H15" s="41"/>
      <c r="I15" s="41"/>
      <c r="J15" s="41"/>
      <c r="K15" s="16">
        <f>IF($G15&gt;=12,$F15,$F15/12*($G15+1))</f>
        <v>0</v>
      </c>
      <c r="L15" s="53">
        <f>IF(O15&gt;500,O15,0)</f>
        <v>0</v>
      </c>
      <c r="M15" s="17">
        <f>($E15*$K15)+($H15*$K15)+$L15</f>
        <v>0</v>
      </c>
      <c r="O15" s="72">
        <f>IF(J15="a",$T15,IF(J15="t",$Y15,$AD15))</f>
        <v>500</v>
      </c>
      <c r="P15" s="73"/>
      <c r="Q15" s="74">
        <f aca="true" t="shared" si="0" ref="Q15:Q33">IF(F15/52&gt;$AG$10,F15/52,$AG$10)</f>
        <v>25</v>
      </c>
      <c r="R15" s="74">
        <f>IF(Q15&lt;F15,Q15,F15)</f>
        <v>0</v>
      </c>
      <c r="S15" s="75">
        <f>IF($I15=1,1,2)</f>
        <v>2</v>
      </c>
      <c r="T15" s="76">
        <f>(R15*S15*$AG$11)+$AG$12</f>
        <v>500</v>
      </c>
      <c r="U15" s="73"/>
      <c r="V15" s="73">
        <f>IF(F15/52&gt;$AH$10,F15/52,$AH$10)</f>
        <v>800</v>
      </c>
      <c r="W15" s="73">
        <f>IF(V15&lt;F15,V15,F15)</f>
        <v>0</v>
      </c>
      <c r="X15" s="75">
        <f>IF($I15=1,1,2)</f>
        <v>2</v>
      </c>
      <c r="Y15" s="76">
        <f>(W15*X15*$AG$11)+$AG$12</f>
        <v>500</v>
      </c>
      <c r="Z15" s="73"/>
      <c r="AA15" s="73">
        <f>IF(F15/52&gt;$AI$10,F15/52,$AI$10)</f>
        <v>1400</v>
      </c>
      <c r="AB15" s="73">
        <f>IF(AA15&lt;F15,AA15,F15)</f>
        <v>0</v>
      </c>
      <c r="AC15" s="75">
        <f>IF($I15=1,1,2)</f>
        <v>2</v>
      </c>
      <c r="AD15" s="76">
        <f>(AB15*AC15*$AG$11)+$AG$12</f>
        <v>500</v>
      </c>
      <c r="AE15" s="63"/>
      <c r="AF15" s="63"/>
      <c r="AG15" s="63"/>
      <c r="AH15" s="63"/>
      <c r="AI15" s="63"/>
    </row>
    <row r="16" spans="1:35" ht="12.75">
      <c r="A16" s="59" t="s">
        <v>56</v>
      </c>
      <c r="B16" s="59" t="s">
        <v>61</v>
      </c>
      <c r="C16" s="59"/>
      <c r="D16" s="81"/>
      <c r="E16" s="41"/>
      <c r="F16" s="52"/>
      <c r="G16" s="41"/>
      <c r="H16" s="41"/>
      <c r="I16" s="41"/>
      <c r="J16" s="41"/>
      <c r="K16" s="16">
        <f aca="true" t="shared" si="1" ref="K16:K33">IF($G16&gt;=12,$F16,$F16/12*($G16+1))</f>
        <v>0</v>
      </c>
      <c r="L16" s="53">
        <f>IF(O16&gt;500,O16,0)</f>
        <v>0</v>
      </c>
      <c r="M16" s="17">
        <f aca="true" t="shared" si="2" ref="M16:M32">($E16*$K16)+($H16*$K16)+$L16</f>
        <v>0</v>
      </c>
      <c r="O16" s="72">
        <f aca="true" t="shared" si="3" ref="O16:O33">IF(J16="a",$T16,IF(J16="t",$Y16,$AD16))</f>
        <v>500</v>
      </c>
      <c r="P16" s="73"/>
      <c r="Q16" s="74">
        <f t="shared" si="0"/>
        <v>25</v>
      </c>
      <c r="R16" s="74">
        <f aca="true" t="shared" si="4" ref="R16:R33">IF(Q16&lt;F16,Q16,F16)</f>
        <v>0</v>
      </c>
      <c r="S16" s="75">
        <f aca="true" t="shared" si="5" ref="S16:S33">IF(I16=1,1,2)</f>
        <v>2</v>
      </c>
      <c r="T16" s="76">
        <f aca="true" t="shared" si="6" ref="T16:T33">(R16*S16*$AG$11)+$AG$12</f>
        <v>500</v>
      </c>
      <c r="U16" s="73"/>
      <c r="V16" s="73">
        <f aca="true" t="shared" si="7" ref="V16:V33">IF(F16/52&gt;$AH$10,F16/52,$AH$10)</f>
        <v>800</v>
      </c>
      <c r="W16" s="73">
        <f aca="true" t="shared" si="8" ref="W16:W33">IF(V16&lt;F16,V16,F16)</f>
        <v>0</v>
      </c>
      <c r="X16" s="75">
        <f aca="true" t="shared" si="9" ref="X16:X33">IF($I16=1,1,2)</f>
        <v>2</v>
      </c>
      <c r="Y16" s="76">
        <f aca="true" t="shared" si="10" ref="Y16:Y33">(W16*X16*$AG$11)+$AG$12</f>
        <v>500</v>
      </c>
      <c r="Z16" s="73"/>
      <c r="AA16" s="73">
        <f aca="true" t="shared" si="11" ref="AA16:AA33">IF(F16/52&gt;$AI$10,F16/52,$AI$10)</f>
        <v>1400</v>
      </c>
      <c r="AB16" s="73">
        <f aca="true" t="shared" si="12" ref="AB16:AB33">IF(AA16&lt;F16,AA16,F16)</f>
        <v>0</v>
      </c>
      <c r="AC16" s="75">
        <f aca="true" t="shared" si="13" ref="AC16:AC33">IF($I16=1,1,2)</f>
        <v>2</v>
      </c>
      <c r="AD16" s="76">
        <f aca="true" t="shared" si="14" ref="AD16:AD33">(AB16*AC16*$AG$11)+$AG$12</f>
        <v>500</v>
      </c>
      <c r="AE16" s="63"/>
      <c r="AF16" s="63"/>
      <c r="AG16" s="63"/>
      <c r="AH16" s="63"/>
      <c r="AI16" s="63"/>
    </row>
    <row r="17" spans="1:35" ht="12.75">
      <c r="A17" s="59" t="s">
        <v>56</v>
      </c>
      <c r="B17" s="59" t="s">
        <v>61</v>
      </c>
      <c r="C17" s="59"/>
      <c r="D17" s="81"/>
      <c r="E17" s="41"/>
      <c r="F17" s="52"/>
      <c r="G17" s="41"/>
      <c r="H17" s="41"/>
      <c r="I17" s="41"/>
      <c r="J17" s="41"/>
      <c r="K17" s="16">
        <f t="shared" si="1"/>
        <v>0</v>
      </c>
      <c r="L17" s="53">
        <f aca="true" t="shared" si="15" ref="L17:L33">IF(O17&gt;500,O17,0)</f>
        <v>0</v>
      </c>
      <c r="M17" s="17">
        <f t="shared" si="2"/>
        <v>0</v>
      </c>
      <c r="O17" s="72">
        <f t="shared" si="3"/>
        <v>500</v>
      </c>
      <c r="P17" s="73"/>
      <c r="Q17" s="74">
        <f t="shared" si="0"/>
        <v>25</v>
      </c>
      <c r="R17" s="74">
        <f t="shared" si="4"/>
        <v>0</v>
      </c>
      <c r="S17" s="75">
        <f t="shared" si="5"/>
        <v>2</v>
      </c>
      <c r="T17" s="76">
        <f>(R17*S17*$AG$11)+$AG$12</f>
        <v>500</v>
      </c>
      <c r="U17" s="73"/>
      <c r="V17" s="75">
        <f t="shared" si="7"/>
        <v>800</v>
      </c>
      <c r="W17" s="75">
        <f t="shared" si="8"/>
        <v>0</v>
      </c>
      <c r="X17" s="75">
        <f t="shared" si="9"/>
        <v>2</v>
      </c>
      <c r="Y17" s="76">
        <f>(W17*X17*$AG$11)+$AG$12</f>
        <v>500</v>
      </c>
      <c r="Z17" s="73"/>
      <c r="AA17" s="75">
        <f t="shared" si="11"/>
        <v>1400</v>
      </c>
      <c r="AB17" s="75">
        <f t="shared" si="12"/>
        <v>0</v>
      </c>
      <c r="AC17" s="75">
        <f t="shared" si="13"/>
        <v>2</v>
      </c>
      <c r="AD17" s="76">
        <f t="shared" si="14"/>
        <v>500</v>
      </c>
      <c r="AE17" s="63"/>
      <c r="AF17" s="63"/>
      <c r="AG17" s="63"/>
      <c r="AH17" s="63"/>
      <c r="AI17" s="63"/>
    </row>
    <row r="18" spans="1:35" ht="12.75">
      <c r="A18" s="59" t="s">
        <v>56</v>
      </c>
      <c r="B18" s="59" t="s">
        <v>61</v>
      </c>
      <c r="C18" s="59"/>
      <c r="D18" s="81"/>
      <c r="E18" s="41"/>
      <c r="F18" s="52"/>
      <c r="G18" s="41"/>
      <c r="H18" s="41"/>
      <c r="I18" s="41"/>
      <c r="J18" s="41"/>
      <c r="K18" s="16">
        <f>IF($G18&gt;=12,$F18,$F18/12*($G18+1))</f>
        <v>0</v>
      </c>
      <c r="L18" s="53">
        <f t="shared" si="15"/>
        <v>0</v>
      </c>
      <c r="M18" s="17">
        <f t="shared" si="2"/>
        <v>0</v>
      </c>
      <c r="O18" s="72">
        <f t="shared" si="3"/>
        <v>500</v>
      </c>
      <c r="P18" s="73"/>
      <c r="Q18" s="74">
        <f t="shared" si="0"/>
        <v>25</v>
      </c>
      <c r="R18" s="74">
        <f t="shared" si="4"/>
        <v>0</v>
      </c>
      <c r="S18" s="75">
        <f t="shared" si="5"/>
        <v>2</v>
      </c>
      <c r="T18" s="76">
        <f t="shared" si="6"/>
        <v>500</v>
      </c>
      <c r="U18" s="73"/>
      <c r="V18" s="73">
        <f t="shared" si="7"/>
        <v>800</v>
      </c>
      <c r="W18" s="73">
        <f t="shared" si="8"/>
        <v>0</v>
      </c>
      <c r="X18" s="75">
        <f t="shared" si="9"/>
        <v>2</v>
      </c>
      <c r="Y18" s="76">
        <f t="shared" si="10"/>
        <v>500</v>
      </c>
      <c r="Z18" s="73"/>
      <c r="AA18" s="75">
        <f t="shared" si="11"/>
        <v>1400</v>
      </c>
      <c r="AB18" s="75">
        <f t="shared" si="12"/>
        <v>0</v>
      </c>
      <c r="AC18" s="75">
        <f t="shared" si="13"/>
        <v>2</v>
      </c>
      <c r="AD18" s="76">
        <f t="shared" si="14"/>
        <v>500</v>
      </c>
      <c r="AE18" s="63"/>
      <c r="AF18" s="63"/>
      <c r="AG18" s="63"/>
      <c r="AH18" s="63"/>
      <c r="AI18" s="63"/>
    </row>
    <row r="19" spans="1:35" ht="12.75">
      <c r="A19" s="59" t="s">
        <v>56</v>
      </c>
      <c r="B19" s="59" t="s">
        <v>61</v>
      </c>
      <c r="C19" s="59"/>
      <c r="D19" s="81"/>
      <c r="E19" s="41"/>
      <c r="F19" s="52"/>
      <c r="G19" s="41"/>
      <c r="H19" s="41"/>
      <c r="I19" s="41"/>
      <c r="J19" s="41"/>
      <c r="K19" s="16">
        <f t="shared" si="1"/>
        <v>0</v>
      </c>
      <c r="L19" s="53">
        <f t="shared" si="15"/>
        <v>0</v>
      </c>
      <c r="M19" s="17">
        <f t="shared" si="2"/>
        <v>0</v>
      </c>
      <c r="O19" s="72">
        <f t="shared" si="3"/>
        <v>500</v>
      </c>
      <c r="P19" s="73"/>
      <c r="Q19" s="74">
        <f t="shared" si="0"/>
        <v>25</v>
      </c>
      <c r="R19" s="74">
        <f t="shared" si="4"/>
        <v>0</v>
      </c>
      <c r="S19" s="75">
        <f t="shared" si="5"/>
        <v>2</v>
      </c>
      <c r="T19" s="76">
        <f t="shared" si="6"/>
        <v>500</v>
      </c>
      <c r="U19" s="73"/>
      <c r="V19" s="73">
        <f t="shared" si="7"/>
        <v>800</v>
      </c>
      <c r="W19" s="73">
        <f t="shared" si="8"/>
        <v>0</v>
      </c>
      <c r="X19" s="75">
        <f t="shared" si="9"/>
        <v>2</v>
      </c>
      <c r="Y19" s="76">
        <f t="shared" si="10"/>
        <v>500</v>
      </c>
      <c r="Z19" s="73"/>
      <c r="AA19" s="75">
        <f t="shared" si="11"/>
        <v>1400</v>
      </c>
      <c r="AB19" s="75">
        <f t="shared" si="12"/>
        <v>0</v>
      </c>
      <c r="AC19" s="75">
        <f t="shared" si="13"/>
        <v>2</v>
      </c>
      <c r="AD19" s="76">
        <f t="shared" si="14"/>
        <v>500</v>
      </c>
      <c r="AE19" s="63"/>
      <c r="AF19" s="63"/>
      <c r="AG19" s="63"/>
      <c r="AH19" s="63"/>
      <c r="AI19" s="63"/>
    </row>
    <row r="20" spans="1:35" ht="12.75">
      <c r="A20" s="59" t="s">
        <v>56</v>
      </c>
      <c r="B20" s="59" t="s">
        <v>61</v>
      </c>
      <c r="C20" s="59"/>
      <c r="D20" s="81"/>
      <c r="E20" s="41"/>
      <c r="F20" s="52"/>
      <c r="G20" s="41"/>
      <c r="H20" s="41"/>
      <c r="I20" s="41"/>
      <c r="J20" s="41"/>
      <c r="K20" s="16">
        <f t="shared" si="1"/>
        <v>0</v>
      </c>
      <c r="L20" s="53">
        <f t="shared" si="15"/>
        <v>0</v>
      </c>
      <c r="M20" s="17">
        <f t="shared" si="2"/>
        <v>0</v>
      </c>
      <c r="O20" s="72">
        <f t="shared" si="3"/>
        <v>500</v>
      </c>
      <c r="P20" s="73"/>
      <c r="Q20" s="74">
        <f t="shared" si="0"/>
        <v>25</v>
      </c>
      <c r="R20" s="74">
        <f t="shared" si="4"/>
        <v>0</v>
      </c>
      <c r="S20" s="75">
        <f t="shared" si="5"/>
        <v>2</v>
      </c>
      <c r="T20" s="76">
        <f t="shared" si="6"/>
        <v>500</v>
      </c>
      <c r="U20" s="73"/>
      <c r="V20" s="73">
        <f t="shared" si="7"/>
        <v>800</v>
      </c>
      <c r="W20" s="73">
        <f t="shared" si="8"/>
        <v>0</v>
      </c>
      <c r="X20" s="75">
        <f t="shared" si="9"/>
        <v>2</v>
      </c>
      <c r="Y20" s="76">
        <f t="shared" si="10"/>
        <v>500</v>
      </c>
      <c r="Z20" s="73"/>
      <c r="AA20" s="75">
        <f t="shared" si="11"/>
        <v>1400</v>
      </c>
      <c r="AB20" s="75">
        <f t="shared" si="12"/>
        <v>0</v>
      </c>
      <c r="AC20" s="75">
        <f t="shared" si="13"/>
        <v>2</v>
      </c>
      <c r="AD20" s="76">
        <f t="shared" si="14"/>
        <v>500</v>
      </c>
      <c r="AE20" s="63"/>
      <c r="AF20" s="63"/>
      <c r="AG20" s="63"/>
      <c r="AH20" s="63"/>
      <c r="AI20" s="63"/>
    </row>
    <row r="21" spans="1:35" ht="12.75">
      <c r="A21" s="59" t="s">
        <v>56</v>
      </c>
      <c r="B21" s="59" t="s">
        <v>61</v>
      </c>
      <c r="C21" s="59"/>
      <c r="D21" s="81"/>
      <c r="E21" s="41"/>
      <c r="F21" s="52"/>
      <c r="G21" s="41"/>
      <c r="H21" s="41"/>
      <c r="I21" s="41"/>
      <c r="J21" s="41"/>
      <c r="K21" s="16">
        <f t="shared" si="1"/>
        <v>0</v>
      </c>
      <c r="L21" s="53">
        <f t="shared" si="15"/>
        <v>0</v>
      </c>
      <c r="M21" s="17">
        <f t="shared" si="2"/>
        <v>0</v>
      </c>
      <c r="O21" s="72">
        <f t="shared" si="3"/>
        <v>500</v>
      </c>
      <c r="P21" s="73"/>
      <c r="Q21" s="74">
        <f t="shared" si="0"/>
        <v>25</v>
      </c>
      <c r="R21" s="74">
        <f t="shared" si="4"/>
        <v>0</v>
      </c>
      <c r="S21" s="75">
        <f t="shared" si="5"/>
        <v>2</v>
      </c>
      <c r="T21" s="76">
        <f t="shared" si="6"/>
        <v>500</v>
      </c>
      <c r="U21" s="73"/>
      <c r="V21" s="73">
        <f t="shared" si="7"/>
        <v>800</v>
      </c>
      <c r="W21" s="73">
        <f t="shared" si="8"/>
        <v>0</v>
      </c>
      <c r="X21" s="75">
        <f t="shared" si="9"/>
        <v>2</v>
      </c>
      <c r="Y21" s="76">
        <f t="shared" si="10"/>
        <v>500</v>
      </c>
      <c r="Z21" s="73"/>
      <c r="AA21" s="75">
        <f t="shared" si="11"/>
        <v>1400</v>
      </c>
      <c r="AB21" s="75">
        <f t="shared" si="12"/>
        <v>0</v>
      </c>
      <c r="AC21" s="75">
        <f t="shared" si="13"/>
        <v>2</v>
      </c>
      <c r="AD21" s="76">
        <f t="shared" si="14"/>
        <v>500</v>
      </c>
      <c r="AE21" s="63"/>
      <c r="AF21" s="63"/>
      <c r="AG21" s="63"/>
      <c r="AH21" s="63"/>
      <c r="AI21" s="63"/>
    </row>
    <row r="22" spans="1:35" ht="12.75">
      <c r="A22" s="59" t="s">
        <v>56</v>
      </c>
      <c r="B22" s="59" t="s">
        <v>61</v>
      </c>
      <c r="C22" s="59"/>
      <c r="D22" s="81"/>
      <c r="E22" s="41"/>
      <c r="F22" s="52"/>
      <c r="G22" s="41"/>
      <c r="H22" s="41"/>
      <c r="I22" s="41"/>
      <c r="J22" s="41"/>
      <c r="K22" s="16">
        <f t="shared" si="1"/>
        <v>0</v>
      </c>
      <c r="L22" s="53">
        <f t="shared" si="15"/>
        <v>0</v>
      </c>
      <c r="M22" s="17">
        <f t="shared" si="2"/>
        <v>0</v>
      </c>
      <c r="O22" s="72">
        <f t="shared" si="3"/>
        <v>500</v>
      </c>
      <c r="P22" s="73"/>
      <c r="Q22" s="74">
        <f t="shared" si="0"/>
        <v>25</v>
      </c>
      <c r="R22" s="74">
        <f t="shared" si="4"/>
        <v>0</v>
      </c>
      <c r="S22" s="75">
        <f t="shared" si="5"/>
        <v>2</v>
      </c>
      <c r="T22" s="76">
        <f t="shared" si="6"/>
        <v>500</v>
      </c>
      <c r="U22" s="73"/>
      <c r="V22" s="73">
        <f t="shared" si="7"/>
        <v>800</v>
      </c>
      <c r="W22" s="73">
        <f t="shared" si="8"/>
        <v>0</v>
      </c>
      <c r="X22" s="75">
        <f t="shared" si="9"/>
        <v>2</v>
      </c>
      <c r="Y22" s="76">
        <f t="shared" si="10"/>
        <v>500</v>
      </c>
      <c r="Z22" s="73"/>
      <c r="AA22" s="75">
        <f t="shared" si="11"/>
        <v>1400</v>
      </c>
      <c r="AB22" s="75">
        <f t="shared" si="12"/>
        <v>0</v>
      </c>
      <c r="AC22" s="75">
        <f t="shared" si="13"/>
        <v>2</v>
      </c>
      <c r="AD22" s="76">
        <f t="shared" si="14"/>
        <v>500</v>
      </c>
      <c r="AE22" s="63"/>
      <c r="AF22" s="63"/>
      <c r="AG22" s="63"/>
      <c r="AH22" s="63"/>
      <c r="AI22" s="63"/>
    </row>
    <row r="23" spans="1:35" ht="12.75">
      <c r="A23" s="59" t="s">
        <v>56</v>
      </c>
      <c r="B23" s="59" t="s">
        <v>61</v>
      </c>
      <c r="C23" s="59"/>
      <c r="D23" s="81"/>
      <c r="E23" s="41"/>
      <c r="F23" s="52"/>
      <c r="G23" s="41"/>
      <c r="H23" s="41"/>
      <c r="I23" s="41"/>
      <c r="J23" s="41"/>
      <c r="K23" s="16">
        <f t="shared" si="1"/>
        <v>0</v>
      </c>
      <c r="L23" s="53">
        <f t="shared" si="15"/>
        <v>0</v>
      </c>
      <c r="M23" s="17">
        <f t="shared" si="2"/>
        <v>0</v>
      </c>
      <c r="O23" s="72">
        <f t="shared" si="3"/>
        <v>500</v>
      </c>
      <c r="P23" s="73"/>
      <c r="Q23" s="74">
        <f t="shared" si="0"/>
        <v>25</v>
      </c>
      <c r="R23" s="74">
        <f t="shared" si="4"/>
        <v>0</v>
      </c>
      <c r="S23" s="75">
        <f t="shared" si="5"/>
        <v>2</v>
      </c>
      <c r="T23" s="76">
        <f t="shared" si="6"/>
        <v>500</v>
      </c>
      <c r="U23" s="73"/>
      <c r="V23" s="73">
        <f t="shared" si="7"/>
        <v>800</v>
      </c>
      <c r="W23" s="73">
        <f t="shared" si="8"/>
        <v>0</v>
      </c>
      <c r="X23" s="75">
        <f t="shared" si="9"/>
        <v>2</v>
      </c>
      <c r="Y23" s="76">
        <f t="shared" si="10"/>
        <v>500</v>
      </c>
      <c r="Z23" s="73"/>
      <c r="AA23" s="75">
        <f t="shared" si="11"/>
        <v>1400</v>
      </c>
      <c r="AB23" s="75">
        <f t="shared" si="12"/>
        <v>0</v>
      </c>
      <c r="AC23" s="75">
        <f t="shared" si="13"/>
        <v>2</v>
      </c>
      <c r="AD23" s="76">
        <f t="shared" si="14"/>
        <v>500</v>
      </c>
      <c r="AE23" s="63"/>
      <c r="AF23" s="63"/>
      <c r="AG23" s="63"/>
      <c r="AH23" s="63"/>
      <c r="AI23" s="63"/>
    </row>
    <row r="24" spans="1:35" ht="12.75">
      <c r="A24" s="59" t="s">
        <v>56</v>
      </c>
      <c r="B24" s="59" t="s">
        <v>61</v>
      </c>
      <c r="C24" s="59"/>
      <c r="D24" s="81"/>
      <c r="E24" s="41"/>
      <c r="F24" s="52"/>
      <c r="G24" s="41"/>
      <c r="H24" s="41"/>
      <c r="I24" s="41"/>
      <c r="J24" s="41"/>
      <c r="K24" s="16">
        <f t="shared" si="1"/>
        <v>0</v>
      </c>
      <c r="L24" s="53">
        <f t="shared" si="15"/>
        <v>0</v>
      </c>
      <c r="M24" s="17">
        <f t="shared" si="2"/>
        <v>0</v>
      </c>
      <c r="O24" s="72">
        <f t="shared" si="3"/>
        <v>500</v>
      </c>
      <c r="P24" s="73"/>
      <c r="Q24" s="74">
        <f t="shared" si="0"/>
        <v>25</v>
      </c>
      <c r="R24" s="74">
        <f t="shared" si="4"/>
        <v>0</v>
      </c>
      <c r="S24" s="75">
        <f t="shared" si="5"/>
        <v>2</v>
      </c>
      <c r="T24" s="76">
        <f t="shared" si="6"/>
        <v>500</v>
      </c>
      <c r="U24" s="73"/>
      <c r="V24" s="73">
        <f t="shared" si="7"/>
        <v>800</v>
      </c>
      <c r="W24" s="73">
        <f t="shared" si="8"/>
        <v>0</v>
      </c>
      <c r="X24" s="75">
        <f t="shared" si="9"/>
        <v>2</v>
      </c>
      <c r="Y24" s="76">
        <f t="shared" si="10"/>
        <v>500</v>
      </c>
      <c r="Z24" s="73"/>
      <c r="AA24" s="75">
        <f t="shared" si="11"/>
        <v>1400</v>
      </c>
      <c r="AB24" s="75">
        <f t="shared" si="12"/>
        <v>0</v>
      </c>
      <c r="AC24" s="75">
        <f t="shared" si="13"/>
        <v>2</v>
      </c>
      <c r="AD24" s="76">
        <f t="shared" si="14"/>
        <v>500</v>
      </c>
      <c r="AE24" s="63"/>
      <c r="AF24" s="63"/>
      <c r="AG24" s="63"/>
      <c r="AH24" s="63"/>
      <c r="AI24" s="63"/>
    </row>
    <row r="25" spans="1:35" ht="12.75">
      <c r="A25" s="59" t="s">
        <v>56</v>
      </c>
      <c r="B25" s="59" t="s">
        <v>61</v>
      </c>
      <c r="C25" s="59"/>
      <c r="D25" s="81"/>
      <c r="E25" s="41"/>
      <c r="F25" s="52"/>
      <c r="G25" s="41"/>
      <c r="H25" s="41"/>
      <c r="I25" s="41"/>
      <c r="J25" s="41"/>
      <c r="K25" s="16">
        <f>IF($G25&gt;=12,$F25,$F25/12*($G25+1))</f>
        <v>0</v>
      </c>
      <c r="L25" s="53">
        <f t="shared" si="15"/>
        <v>0</v>
      </c>
      <c r="M25" s="17">
        <f t="shared" si="2"/>
        <v>0</v>
      </c>
      <c r="O25" s="72">
        <f t="shared" si="3"/>
        <v>500</v>
      </c>
      <c r="P25" s="73"/>
      <c r="Q25" s="74">
        <f t="shared" si="0"/>
        <v>25</v>
      </c>
      <c r="R25" s="74">
        <f t="shared" si="4"/>
        <v>0</v>
      </c>
      <c r="S25" s="75">
        <f t="shared" si="5"/>
        <v>2</v>
      </c>
      <c r="T25" s="76">
        <f t="shared" si="6"/>
        <v>500</v>
      </c>
      <c r="U25" s="73"/>
      <c r="V25" s="73">
        <f t="shared" si="7"/>
        <v>800</v>
      </c>
      <c r="W25" s="73">
        <f t="shared" si="8"/>
        <v>0</v>
      </c>
      <c r="X25" s="75">
        <f t="shared" si="9"/>
        <v>2</v>
      </c>
      <c r="Y25" s="76">
        <f t="shared" si="10"/>
        <v>500</v>
      </c>
      <c r="Z25" s="73"/>
      <c r="AA25" s="75">
        <f t="shared" si="11"/>
        <v>1400</v>
      </c>
      <c r="AB25" s="75">
        <f t="shared" si="12"/>
        <v>0</v>
      </c>
      <c r="AC25" s="75">
        <f t="shared" si="13"/>
        <v>2</v>
      </c>
      <c r="AD25" s="76">
        <f t="shared" si="14"/>
        <v>500</v>
      </c>
      <c r="AE25" s="63"/>
      <c r="AF25" s="63"/>
      <c r="AG25" s="63"/>
      <c r="AH25" s="63"/>
      <c r="AI25" s="63"/>
    </row>
    <row r="26" spans="1:35" ht="12.75">
      <c r="A26" s="59" t="s">
        <v>56</v>
      </c>
      <c r="B26" s="59" t="s">
        <v>61</v>
      </c>
      <c r="C26" s="59"/>
      <c r="D26" s="81"/>
      <c r="E26" s="41"/>
      <c r="F26" s="52"/>
      <c r="G26" s="41"/>
      <c r="H26" s="41"/>
      <c r="I26" s="41"/>
      <c r="J26" s="41"/>
      <c r="K26" s="16">
        <f t="shared" si="1"/>
        <v>0</v>
      </c>
      <c r="L26" s="53">
        <f t="shared" si="15"/>
        <v>0</v>
      </c>
      <c r="M26" s="17">
        <f t="shared" si="2"/>
        <v>0</v>
      </c>
      <c r="O26" s="72">
        <f t="shared" si="3"/>
        <v>500</v>
      </c>
      <c r="P26" s="73"/>
      <c r="Q26" s="74">
        <f t="shared" si="0"/>
        <v>25</v>
      </c>
      <c r="R26" s="74">
        <f t="shared" si="4"/>
        <v>0</v>
      </c>
      <c r="S26" s="75">
        <f t="shared" si="5"/>
        <v>2</v>
      </c>
      <c r="T26" s="76">
        <f t="shared" si="6"/>
        <v>500</v>
      </c>
      <c r="U26" s="73"/>
      <c r="V26" s="73">
        <f t="shared" si="7"/>
        <v>800</v>
      </c>
      <c r="W26" s="73">
        <f t="shared" si="8"/>
        <v>0</v>
      </c>
      <c r="X26" s="75">
        <f t="shared" si="9"/>
        <v>2</v>
      </c>
      <c r="Y26" s="76">
        <f t="shared" si="10"/>
        <v>500</v>
      </c>
      <c r="Z26" s="73"/>
      <c r="AA26" s="75">
        <f t="shared" si="11"/>
        <v>1400</v>
      </c>
      <c r="AB26" s="75">
        <f t="shared" si="12"/>
        <v>0</v>
      </c>
      <c r="AC26" s="75">
        <f t="shared" si="13"/>
        <v>2</v>
      </c>
      <c r="AD26" s="76">
        <f t="shared" si="14"/>
        <v>500</v>
      </c>
      <c r="AE26" s="63"/>
      <c r="AF26" s="63"/>
      <c r="AG26" s="63"/>
      <c r="AH26" s="63"/>
      <c r="AI26" s="63"/>
    </row>
    <row r="27" spans="1:35" ht="12.75">
      <c r="A27" s="59" t="s">
        <v>56</v>
      </c>
      <c r="B27" s="59" t="s">
        <v>61</v>
      </c>
      <c r="C27" s="59"/>
      <c r="D27" s="81"/>
      <c r="E27" s="41"/>
      <c r="F27" s="52"/>
      <c r="G27" s="41"/>
      <c r="H27" s="41"/>
      <c r="I27" s="41"/>
      <c r="J27" s="41"/>
      <c r="K27" s="16">
        <f t="shared" si="1"/>
        <v>0</v>
      </c>
      <c r="L27" s="53">
        <f t="shared" si="15"/>
        <v>0</v>
      </c>
      <c r="M27" s="17">
        <f t="shared" si="2"/>
        <v>0</v>
      </c>
      <c r="O27" s="72">
        <f t="shared" si="3"/>
        <v>500</v>
      </c>
      <c r="P27" s="73"/>
      <c r="Q27" s="74">
        <f t="shared" si="0"/>
        <v>25</v>
      </c>
      <c r="R27" s="74">
        <f t="shared" si="4"/>
        <v>0</v>
      </c>
      <c r="S27" s="75">
        <f t="shared" si="5"/>
        <v>2</v>
      </c>
      <c r="T27" s="76">
        <f t="shared" si="6"/>
        <v>500</v>
      </c>
      <c r="U27" s="73"/>
      <c r="V27" s="73">
        <f t="shared" si="7"/>
        <v>800</v>
      </c>
      <c r="W27" s="73">
        <f t="shared" si="8"/>
        <v>0</v>
      </c>
      <c r="X27" s="75">
        <f t="shared" si="9"/>
        <v>2</v>
      </c>
      <c r="Y27" s="76">
        <f t="shared" si="10"/>
        <v>500</v>
      </c>
      <c r="Z27" s="73"/>
      <c r="AA27" s="75">
        <f t="shared" si="11"/>
        <v>1400</v>
      </c>
      <c r="AB27" s="75">
        <f t="shared" si="12"/>
        <v>0</v>
      </c>
      <c r="AC27" s="75">
        <f t="shared" si="13"/>
        <v>2</v>
      </c>
      <c r="AD27" s="76">
        <f t="shared" si="14"/>
        <v>500</v>
      </c>
      <c r="AE27" s="63"/>
      <c r="AF27" s="63"/>
      <c r="AG27" s="63"/>
      <c r="AH27" s="63"/>
      <c r="AI27" s="63"/>
    </row>
    <row r="28" spans="1:35" ht="12.75">
      <c r="A28" s="59" t="s">
        <v>56</v>
      </c>
      <c r="B28" s="59" t="s">
        <v>61</v>
      </c>
      <c r="C28" s="59"/>
      <c r="D28" s="81"/>
      <c r="E28" s="41"/>
      <c r="F28" s="52"/>
      <c r="G28" s="41"/>
      <c r="H28" s="41"/>
      <c r="I28" s="41"/>
      <c r="J28" s="41"/>
      <c r="K28" s="16">
        <f t="shared" si="1"/>
        <v>0</v>
      </c>
      <c r="L28" s="53">
        <f t="shared" si="15"/>
        <v>0</v>
      </c>
      <c r="M28" s="17">
        <f t="shared" si="2"/>
        <v>0</v>
      </c>
      <c r="O28" s="72">
        <f t="shared" si="3"/>
        <v>500</v>
      </c>
      <c r="P28" s="73"/>
      <c r="Q28" s="74">
        <f t="shared" si="0"/>
        <v>25</v>
      </c>
      <c r="R28" s="74">
        <f t="shared" si="4"/>
        <v>0</v>
      </c>
      <c r="S28" s="75">
        <f t="shared" si="5"/>
        <v>2</v>
      </c>
      <c r="T28" s="76">
        <f t="shared" si="6"/>
        <v>500</v>
      </c>
      <c r="U28" s="73"/>
      <c r="V28" s="73">
        <f t="shared" si="7"/>
        <v>800</v>
      </c>
      <c r="W28" s="73">
        <f t="shared" si="8"/>
        <v>0</v>
      </c>
      <c r="X28" s="75">
        <f t="shared" si="9"/>
        <v>2</v>
      </c>
      <c r="Y28" s="76">
        <f t="shared" si="10"/>
        <v>500</v>
      </c>
      <c r="Z28" s="73"/>
      <c r="AA28" s="75">
        <f t="shared" si="11"/>
        <v>1400</v>
      </c>
      <c r="AB28" s="75">
        <f t="shared" si="12"/>
        <v>0</v>
      </c>
      <c r="AC28" s="75">
        <f t="shared" si="13"/>
        <v>2</v>
      </c>
      <c r="AD28" s="76">
        <f t="shared" si="14"/>
        <v>500</v>
      </c>
      <c r="AE28" s="63"/>
      <c r="AF28" s="63"/>
      <c r="AG28" s="63"/>
      <c r="AH28" s="63"/>
      <c r="AI28" s="63"/>
    </row>
    <row r="29" spans="1:35" ht="12.75">
      <c r="A29" s="59" t="s">
        <v>56</v>
      </c>
      <c r="B29" s="59" t="s">
        <v>61</v>
      </c>
      <c r="C29" s="59"/>
      <c r="D29" s="81"/>
      <c r="E29" s="41"/>
      <c r="F29" s="52"/>
      <c r="G29" s="41"/>
      <c r="H29" s="41"/>
      <c r="I29" s="41"/>
      <c r="J29" s="41"/>
      <c r="K29" s="16">
        <f t="shared" si="1"/>
        <v>0</v>
      </c>
      <c r="L29" s="53">
        <f t="shared" si="15"/>
        <v>0</v>
      </c>
      <c r="M29" s="17">
        <f>($E29*$K29)+($H29*$K29)+$L29</f>
        <v>0</v>
      </c>
      <c r="O29" s="72">
        <f t="shared" si="3"/>
        <v>500</v>
      </c>
      <c r="P29" s="73"/>
      <c r="Q29" s="74">
        <f t="shared" si="0"/>
        <v>25</v>
      </c>
      <c r="R29" s="74">
        <f t="shared" si="4"/>
        <v>0</v>
      </c>
      <c r="S29" s="75">
        <f t="shared" si="5"/>
        <v>2</v>
      </c>
      <c r="T29" s="76">
        <f t="shared" si="6"/>
        <v>500</v>
      </c>
      <c r="U29" s="73"/>
      <c r="V29" s="73">
        <f t="shared" si="7"/>
        <v>800</v>
      </c>
      <c r="W29" s="73">
        <f t="shared" si="8"/>
        <v>0</v>
      </c>
      <c r="X29" s="75">
        <f t="shared" si="9"/>
        <v>2</v>
      </c>
      <c r="Y29" s="76">
        <f t="shared" si="10"/>
        <v>500</v>
      </c>
      <c r="Z29" s="73"/>
      <c r="AA29" s="75">
        <f t="shared" si="11"/>
        <v>1400</v>
      </c>
      <c r="AB29" s="75">
        <f t="shared" si="12"/>
        <v>0</v>
      </c>
      <c r="AC29" s="75">
        <f t="shared" si="13"/>
        <v>2</v>
      </c>
      <c r="AD29" s="76">
        <f t="shared" si="14"/>
        <v>500</v>
      </c>
      <c r="AE29" s="63"/>
      <c r="AF29" s="63"/>
      <c r="AG29" s="63"/>
      <c r="AH29" s="63"/>
      <c r="AI29" s="63"/>
    </row>
    <row r="30" spans="1:35" ht="12.75">
      <c r="A30" s="59" t="s">
        <v>56</v>
      </c>
      <c r="B30" s="59" t="s">
        <v>61</v>
      </c>
      <c r="C30" s="59"/>
      <c r="D30" s="81"/>
      <c r="E30" s="41"/>
      <c r="F30" s="52"/>
      <c r="G30" s="41"/>
      <c r="H30" s="41"/>
      <c r="I30" s="41"/>
      <c r="J30" s="41"/>
      <c r="K30" s="16">
        <f t="shared" si="1"/>
        <v>0</v>
      </c>
      <c r="L30" s="53">
        <f t="shared" si="15"/>
        <v>0</v>
      </c>
      <c r="M30" s="17">
        <f t="shared" si="2"/>
        <v>0</v>
      </c>
      <c r="O30" s="72">
        <f t="shared" si="3"/>
        <v>500</v>
      </c>
      <c r="P30" s="73"/>
      <c r="Q30" s="74">
        <f t="shared" si="0"/>
        <v>25</v>
      </c>
      <c r="R30" s="74">
        <f t="shared" si="4"/>
        <v>0</v>
      </c>
      <c r="S30" s="75">
        <f t="shared" si="5"/>
        <v>2</v>
      </c>
      <c r="T30" s="76">
        <f t="shared" si="6"/>
        <v>500</v>
      </c>
      <c r="U30" s="73"/>
      <c r="V30" s="73">
        <f t="shared" si="7"/>
        <v>800</v>
      </c>
      <c r="W30" s="73">
        <f t="shared" si="8"/>
        <v>0</v>
      </c>
      <c r="X30" s="75">
        <f t="shared" si="9"/>
        <v>2</v>
      </c>
      <c r="Y30" s="76">
        <f t="shared" si="10"/>
        <v>500</v>
      </c>
      <c r="Z30" s="73"/>
      <c r="AA30" s="75">
        <f t="shared" si="11"/>
        <v>1400</v>
      </c>
      <c r="AB30" s="75">
        <f t="shared" si="12"/>
        <v>0</v>
      </c>
      <c r="AC30" s="75">
        <f t="shared" si="13"/>
        <v>2</v>
      </c>
      <c r="AD30" s="76">
        <f t="shared" si="14"/>
        <v>500</v>
      </c>
      <c r="AE30" s="63"/>
      <c r="AF30" s="63"/>
      <c r="AG30" s="63"/>
      <c r="AH30" s="63"/>
      <c r="AI30" s="63"/>
    </row>
    <row r="31" spans="1:35" ht="12.75">
      <c r="A31" s="59" t="s">
        <v>56</v>
      </c>
      <c r="B31" s="59" t="s">
        <v>61</v>
      </c>
      <c r="C31" s="59"/>
      <c r="D31" s="81"/>
      <c r="E31" s="41"/>
      <c r="F31" s="52"/>
      <c r="G31" s="41"/>
      <c r="H31" s="41"/>
      <c r="I31" s="41"/>
      <c r="J31" s="41"/>
      <c r="K31" s="16">
        <f t="shared" si="1"/>
        <v>0</v>
      </c>
      <c r="L31" s="53">
        <f t="shared" si="15"/>
        <v>0</v>
      </c>
      <c r="M31" s="17">
        <f>($E31*$K31)+($H31*$K31)+$L31</f>
        <v>0</v>
      </c>
      <c r="O31" s="72">
        <f t="shared" si="3"/>
        <v>500</v>
      </c>
      <c r="P31" s="73"/>
      <c r="Q31" s="74">
        <f t="shared" si="0"/>
        <v>25</v>
      </c>
      <c r="R31" s="74">
        <f t="shared" si="4"/>
        <v>0</v>
      </c>
      <c r="S31" s="75">
        <f t="shared" si="5"/>
        <v>2</v>
      </c>
      <c r="T31" s="76">
        <f t="shared" si="6"/>
        <v>500</v>
      </c>
      <c r="U31" s="73"/>
      <c r="V31" s="73">
        <f t="shared" si="7"/>
        <v>800</v>
      </c>
      <c r="W31" s="73">
        <f t="shared" si="8"/>
        <v>0</v>
      </c>
      <c r="X31" s="75">
        <f t="shared" si="9"/>
        <v>2</v>
      </c>
      <c r="Y31" s="76">
        <f t="shared" si="10"/>
        <v>500</v>
      </c>
      <c r="Z31" s="73"/>
      <c r="AA31" s="75">
        <f t="shared" si="11"/>
        <v>1400</v>
      </c>
      <c r="AB31" s="75">
        <f t="shared" si="12"/>
        <v>0</v>
      </c>
      <c r="AC31" s="75">
        <f t="shared" si="13"/>
        <v>2</v>
      </c>
      <c r="AD31" s="76">
        <f t="shared" si="14"/>
        <v>500</v>
      </c>
      <c r="AE31" s="63"/>
      <c r="AF31" s="63"/>
      <c r="AG31" s="63"/>
      <c r="AH31" s="63"/>
      <c r="AI31" s="63"/>
    </row>
    <row r="32" spans="1:35" ht="12.75">
      <c r="A32" s="59" t="s">
        <v>56</v>
      </c>
      <c r="B32" s="59" t="s">
        <v>61</v>
      </c>
      <c r="C32" s="59"/>
      <c r="D32" s="81"/>
      <c r="E32" s="41"/>
      <c r="F32" s="52"/>
      <c r="G32" s="41"/>
      <c r="H32" s="41"/>
      <c r="I32" s="41"/>
      <c r="J32" s="41"/>
      <c r="K32" s="16">
        <f t="shared" si="1"/>
        <v>0</v>
      </c>
      <c r="L32" s="53">
        <f t="shared" si="15"/>
        <v>0</v>
      </c>
      <c r="M32" s="17">
        <f t="shared" si="2"/>
        <v>0</v>
      </c>
      <c r="O32" s="72">
        <f t="shared" si="3"/>
        <v>500</v>
      </c>
      <c r="P32" s="73"/>
      <c r="Q32" s="74">
        <f t="shared" si="0"/>
        <v>25</v>
      </c>
      <c r="R32" s="74">
        <f t="shared" si="4"/>
        <v>0</v>
      </c>
      <c r="S32" s="75">
        <f t="shared" si="5"/>
        <v>2</v>
      </c>
      <c r="T32" s="76">
        <f t="shared" si="6"/>
        <v>500</v>
      </c>
      <c r="U32" s="73"/>
      <c r="V32" s="73">
        <f t="shared" si="7"/>
        <v>800</v>
      </c>
      <c r="W32" s="73">
        <f t="shared" si="8"/>
        <v>0</v>
      </c>
      <c r="X32" s="75">
        <f t="shared" si="9"/>
        <v>2</v>
      </c>
      <c r="Y32" s="76">
        <f t="shared" si="10"/>
        <v>500</v>
      </c>
      <c r="Z32" s="73"/>
      <c r="AA32" s="75">
        <f t="shared" si="11"/>
        <v>1400</v>
      </c>
      <c r="AB32" s="75">
        <f t="shared" si="12"/>
        <v>0</v>
      </c>
      <c r="AC32" s="75">
        <f t="shared" si="13"/>
        <v>2</v>
      </c>
      <c r="AD32" s="76">
        <f t="shared" si="14"/>
        <v>500</v>
      </c>
      <c r="AE32" s="63"/>
      <c r="AF32" s="63"/>
      <c r="AG32" s="63"/>
      <c r="AH32" s="63"/>
      <c r="AI32" s="63"/>
    </row>
    <row r="33" spans="1:35" ht="11.25" customHeight="1">
      <c r="A33" s="59" t="s">
        <v>56</v>
      </c>
      <c r="B33" s="59" t="s">
        <v>61</v>
      </c>
      <c r="C33" s="60"/>
      <c r="D33" s="81"/>
      <c r="E33" s="41"/>
      <c r="F33" s="52"/>
      <c r="G33" s="41"/>
      <c r="H33" s="41"/>
      <c r="I33" s="41"/>
      <c r="J33" s="41"/>
      <c r="K33" s="16">
        <f t="shared" si="1"/>
        <v>0</v>
      </c>
      <c r="L33" s="53">
        <f t="shared" si="15"/>
        <v>0</v>
      </c>
      <c r="M33" s="17">
        <f>($E33*$K33)+($H33*$K33)+$L33</f>
        <v>0</v>
      </c>
      <c r="O33" s="72">
        <f t="shared" si="3"/>
        <v>500</v>
      </c>
      <c r="P33" s="73"/>
      <c r="Q33" s="74">
        <f t="shared" si="0"/>
        <v>25</v>
      </c>
      <c r="R33" s="74">
        <f t="shared" si="4"/>
        <v>0</v>
      </c>
      <c r="S33" s="75">
        <f t="shared" si="5"/>
        <v>2</v>
      </c>
      <c r="T33" s="76">
        <f t="shared" si="6"/>
        <v>500</v>
      </c>
      <c r="U33" s="73"/>
      <c r="V33" s="73">
        <f t="shared" si="7"/>
        <v>800</v>
      </c>
      <c r="W33" s="73">
        <f t="shared" si="8"/>
        <v>0</v>
      </c>
      <c r="X33" s="75">
        <f t="shared" si="9"/>
        <v>2</v>
      </c>
      <c r="Y33" s="76">
        <f t="shared" si="10"/>
        <v>500</v>
      </c>
      <c r="Z33" s="73"/>
      <c r="AA33" s="75">
        <f t="shared" si="11"/>
        <v>1400</v>
      </c>
      <c r="AB33" s="75">
        <f t="shared" si="12"/>
        <v>0</v>
      </c>
      <c r="AC33" s="75">
        <f t="shared" si="13"/>
        <v>2</v>
      </c>
      <c r="AD33" s="76">
        <f t="shared" si="14"/>
        <v>500</v>
      </c>
      <c r="AE33" s="63"/>
      <c r="AF33" s="63"/>
      <c r="AG33" s="63"/>
      <c r="AH33" s="63"/>
      <c r="AI33" s="63"/>
    </row>
    <row r="34" spans="5:35" ht="9" customHeight="1" thickBot="1">
      <c r="E34" s="18"/>
      <c r="F34" s="18"/>
      <c r="G34" s="18"/>
      <c r="H34" s="18"/>
      <c r="I34" s="18"/>
      <c r="J34" s="18"/>
      <c r="K34" s="18"/>
      <c r="L34" s="18"/>
      <c r="M34" s="18"/>
      <c r="N34" s="14"/>
      <c r="O34" s="77"/>
      <c r="P34" s="63"/>
      <c r="Q34" s="78"/>
      <c r="R34" s="78"/>
      <c r="S34" s="79"/>
      <c r="T34" s="80"/>
      <c r="U34" s="63"/>
      <c r="V34" s="63"/>
      <c r="W34" s="63"/>
      <c r="X34" s="79"/>
      <c r="Y34" s="80"/>
      <c r="Z34" s="63"/>
      <c r="AA34" s="63"/>
      <c r="AB34" s="63"/>
      <c r="AC34" s="79"/>
      <c r="AD34" s="80"/>
      <c r="AE34" s="63"/>
      <c r="AF34" s="63"/>
      <c r="AG34" s="63"/>
      <c r="AH34" s="63"/>
      <c r="AI34" s="63"/>
    </row>
    <row r="35" spans="5:35" ht="13.5" thickBot="1">
      <c r="E35" s="14"/>
      <c r="F35" s="62">
        <f>SUM(F15:F33)</f>
        <v>0</v>
      </c>
      <c r="G35" s="20"/>
      <c r="H35" s="21"/>
      <c r="I35" s="21"/>
      <c r="J35" s="21"/>
      <c r="K35" s="21" t="s">
        <v>27</v>
      </c>
      <c r="L35" s="21" t="s">
        <v>13</v>
      </c>
      <c r="M35" s="22">
        <f>SUM(M15:M33)</f>
        <v>0</v>
      </c>
      <c r="N35" s="14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4"/>
      <c r="AE35" s="64"/>
      <c r="AF35" s="64"/>
      <c r="AG35" s="64"/>
      <c r="AH35" s="64"/>
      <c r="AI35" s="64"/>
    </row>
    <row r="36" spans="5:14" ht="6" customHeight="1">
      <c r="E36" s="14"/>
      <c r="F36" s="19"/>
      <c r="G36" s="20"/>
      <c r="H36" s="21"/>
      <c r="I36" s="21"/>
      <c r="J36" s="21"/>
      <c r="K36" s="21"/>
      <c r="L36" s="21"/>
      <c r="M36" s="23"/>
      <c r="N36" s="14"/>
    </row>
    <row r="37" spans="5:27" ht="12.75">
      <c r="E37" s="14"/>
      <c r="F37" s="19"/>
      <c r="G37" s="20"/>
      <c r="H37" s="21"/>
      <c r="I37" s="21"/>
      <c r="J37" s="21"/>
      <c r="K37" s="21"/>
      <c r="L37" s="84" t="s">
        <v>55</v>
      </c>
      <c r="M37" s="85"/>
      <c r="N37" s="14"/>
      <c r="O37" s="44"/>
      <c r="P37" s="44"/>
      <c r="Z37" s="44"/>
      <c r="AA37" s="44"/>
    </row>
    <row r="38" spans="1:26" ht="12.7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N38" s="25"/>
      <c r="O38" s="45"/>
      <c r="P38" s="45"/>
      <c r="Q38" s="45"/>
      <c r="R38" s="45"/>
      <c r="S38" s="45"/>
      <c r="T38" s="45"/>
      <c r="U38" s="45"/>
      <c r="V38" s="45"/>
      <c r="W38" s="45"/>
      <c r="X38" s="45"/>
      <c r="Z38" s="44"/>
    </row>
    <row r="39" spans="1:16" ht="12.75">
      <c r="A39" s="26" t="s">
        <v>35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P39" s="46"/>
    </row>
    <row r="40" ht="6.75" customHeight="1">
      <c r="P40" s="46"/>
    </row>
    <row r="41" spans="1:19" ht="42" customHeight="1">
      <c r="A41" s="94" t="s">
        <v>36</v>
      </c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27"/>
      <c r="O41" s="47"/>
      <c r="P41" s="47"/>
      <c r="Q41" s="47"/>
      <c r="R41" s="47"/>
      <c r="S41" s="47"/>
    </row>
    <row r="42" spans="1:19" ht="29.25" customHeight="1">
      <c r="A42" s="94" t="s">
        <v>37</v>
      </c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27"/>
      <c r="O42" s="47"/>
      <c r="P42" s="47"/>
      <c r="Q42" s="47"/>
      <c r="R42" s="47"/>
      <c r="S42" s="47"/>
    </row>
    <row r="43" spans="1:19" ht="6.75" customHeight="1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48"/>
      <c r="P43" s="48"/>
      <c r="Q43" s="48"/>
      <c r="R43" s="48"/>
      <c r="S43" s="48"/>
    </row>
    <row r="44" spans="1:19" ht="29.25" customHeight="1">
      <c r="A44" s="94" t="s">
        <v>21</v>
      </c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27"/>
      <c r="O44" s="47"/>
      <c r="P44" s="47"/>
      <c r="Q44" s="47"/>
      <c r="R44" s="47"/>
      <c r="S44" s="47"/>
    </row>
    <row r="45" spans="1:19" ht="6.75" customHeight="1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49"/>
      <c r="P45" s="49"/>
      <c r="Q45" s="49"/>
      <c r="R45" s="49"/>
      <c r="S45" s="49"/>
    </row>
    <row r="46" spans="1:19" ht="54" customHeight="1">
      <c r="A46" s="82" t="s">
        <v>38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30"/>
      <c r="O46" s="47"/>
      <c r="P46" s="47"/>
      <c r="Q46" s="47"/>
      <c r="R46" s="47"/>
      <c r="S46" s="47"/>
    </row>
    <row r="47" spans="1:19" ht="6.75" customHeight="1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49"/>
      <c r="P47" s="49"/>
      <c r="Q47" s="49"/>
      <c r="R47" s="49"/>
      <c r="S47" s="49"/>
    </row>
    <row r="48" spans="1:19" ht="15.75" customHeight="1">
      <c r="A48" s="95" t="s">
        <v>31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31"/>
      <c r="O48" s="49"/>
      <c r="P48" s="49"/>
      <c r="Q48" s="49"/>
      <c r="R48" s="49"/>
      <c r="S48" s="49"/>
    </row>
    <row r="49" spans="1:19" ht="6.75" customHeight="1">
      <c r="A49" s="32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49"/>
      <c r="P49" s="49"/>
      <c r="Q49" s="49"/>
      <c r="R49" s="49"/>
      <c r="S49" s="49"/>
    </row>
    <row r="50" spans="1:19" ht="42" customHeight="1">
      <c r="A50" s="82" t="s">
        <v>39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30"/>
      <c r="O50" s="47"/>
      <c r="P50" s="47"/>
      <c r="Q50" s="47"/>
      <c r="R50" s="47"/>
      <c r="S50" s="47"/>
    </row>
    <row r="51" spans="1:19" ht="6.75" customHeight="1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49"/>
      <c r="P51" s="49"/>
      <c r="Q51" s="49"/>
      <c r="R51" s="49"/>
      <c r="S51" s="49"/>
    </row>
    <row r="52" spans="1:19" ht="12.75">
      <c r="A52" s="33" t="s">
        <v>40</v>
      </c>
      <c r="B52" s="34"/>
      <c r="C52" s="34"/>
      <c r="D52" s="34"/>
      <c r="E52" s="34"/>
      <c r="F52" s="34"/>
      <c r="G52" s="29"/>
      <c r="H52" s="29"/>
      <c r="I52" s="29"/>
      <c r="J52" s="29"/>
      <c r="K52" s="29"/>
      <c r="L52" s="29"/>
      <c r="M52" s="29"/>
      <c r="N52" s="29"/>
      <c r="O52" s="49"/>
      <c r="P52" s="49"/>
      <c r="Q52" s="49"/>
      <c r="R52" s="49"/>
      <c r="S52" s="49"/>
    </row>
    <row r="53" spans="1:19" ht="6.75" customHeight="1">
      <c r="A53" s="33"/>
      <c r="B53" s="34"/>
      <c r="C53" s="34"/>
      <c r="D53" s="34"/>
      <c r="E53" s="34"/>
      <c r="F53" s="34"/>
      <c r="G53" s="29"/>
      <c r="H53" s="29"/>
      <c r="I53" s="29"/>
      <c r="J53" s="29"/>
      <c r="K53" s="29"/>
      <c r="L53" s="29"/>
      <c r="M53" s="29"/>
      <c r="N53" s="29"/>
      <c r="O53" s="49"/>
      <c r="P53" s="49"/>
      <c r="Q53" s="49"/>
      <c r="R53" s="49"/>
      <c r="S53" s="49"/>
    </row>
    <row r="54" spans="1:19" ht="12.75" customHeight="1">
      <c r="A54" s="83" t="s">
        <v>41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35"/>
      <c r="O54" s="48"/>
      <c r="P54" s="48"/>
      <c r="Q54" s="48"/>
      <c r="R54" s="48"/>
      <c r="S54" s="48"/>
    </row>
    <row r="55" spans="1:19" ht="42" customHeight="1">
      <c r="A55" s="83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35"/>
      <c r="O55" s="48"/>
      <c r="P55" s="48"/>
      <c r="Q55" s="48"/>
      <c r="R55" s="48"/>
      <c r="S55" s="48"/>
    </row>
    <row r="56" spans="1:19" ht="6.75" customHeight="1">
      <c r="A56" s="33"/>
      <c r="B56" s="34"/>
      <c r="C56" s="34"/>
      <c r="D56" s="34"/>
      <c r="E56" s="34"/>
      <c r="F56" s="34"/>
      <c r="G56" s="29"/>
      <c r="H56" s="29"/>
      <c r="I56" s="29"/>
      <c r="J56" s="29"/>
      <c r="K56" s="29"/>
      <c r="L56" s="29"/>
      <c r="M56" s="29"/>
      <c r="N56" s="29"/>
      <c r="O56" s="49"/>
      <c r="P56" s="49"/>
      <c r="Q56" s="49"/>
      <c r="R56" s="49"/>
      <c r="S56" s="49"/>
    </row>
    <row r="57" spans="1:19" ht="12.75" customHeight="1">
      <c r="A57" s="92" t="s">
        <v>42</v>
      </c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25"/>
      <c r="O57" s="44"/>
      <c r="P57" s="44"/>
      <c r="Q57" s="44"/>
      <c r="R57" s="44"/>
      <c r="S57" s="44"/>
    </row>
    <row r="58" spans="1:19" ht="18.75" customHeight="1">
      <c r="A58" s="92"/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25"/>
      <c r="O58" s="44"/>
      <c r="P58" s="44"/>
      <c r="Q58" s="44"/>
      <c r="R58" s="44"/>
      <c r="S58" s="44"/>
    </row>
    <row r="59" spans="1:19" ht="6.75" customHeight="1">
      <c r="A59" s="34"/>
      <c r="B59" s="34"/>
      <c r="C59" s="34"/>
      <c r="D59" s="34"/>
      <c r="E59" s="34"/>
      <c r="F59" s="34"/>
      <c r="G59" s="29"/>
      <c r="H59" s="29"/>
      <c r="I59" s="29"/>
      <c r="J59" s="29"/>
      <c r="K59" s="29"/>
      <c r="L59" s="29"/>
      <c r="M59" s="29"/>
      <c r="N59" s="29"/>
      <c r="O59" s="49"/>
      <c r="P59" s="49"/>
      <c r="Q59" s="49"/>
      <c r="R59" s="49"/>
      <c r="S59" s="49"/>
    </row>
    <row r="60" spans="1:19" ht="12.75" customHeight="1">
      <c r="A60" s="93" t="s">
        <v>29</v>
      </c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25"/>
      <c r="O60" s="44"/>
      <c r="P60" s="44"/>
      <c r="Q60" s="44"/>
      <c r="R60" s="44"/>
      <c r="S60" s="44"/>
    </row>
    <row r="61" spans="1:19" ht="12.75">
      <c r="A61" s="93"/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25"/>
      <c r="O61" s="44"/>
      <c r="P61" s="44"/>
      <c r="Q61" s="44"/>
      <c r="R61" s="44"/>
      <c r="S61" s="44"/>
    </row>
    <row r="62" spans="1:19" ht="5.25" customHeight="1">
      <c r="A62" s="93"/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25"/>
      <c r="O62" s="44"/>
      <c r="P62" s="44"/>
      <c r="Q62" s="44"/>
      <c r="R62" s="44"/>
      <c r="S62" s="44"/>
    </row>
    <row r="63" spans="2:16" ht="9" customHeight="1">
      <c r="B63" s="36"/>
      <c r="C63" s="36"/>
      <c r="D63" s="36"/>
      <c r="E63" s="36"/>
      <c r="F63" s="37"/>
      <c r="P63" s="46"/>
    </row>
    <row r="64" spans="1:19" ht="12.75">
      <c r="A64" s="38" t="s">
        <v>30</v>
      </c>
      <c r="M64" s="24"/>
      <c r="P64" s="46"/>
      <c r="S64" s="50"/>
    </row>
    <row r="65" spans="1:21" ht="12.7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51"/>
      <c r="P65" s="51"/>
      <c r="Q65" s="51"/>
      <c r="R65" s="51"/>
      <c r="S65" s="51"/>
      <c r="T65" s="51"/>
      <c r="U65" s="51"/>
    </row>
    <row r="66" spans="1:21" ht="12.7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51"/>
      <c r="P66" s="51"/>
      <c r="Q66" s="51"/>
      <c r="R66" s="51"/>
      <c r="S66" s="51"/>
      <c r="T66" s="51"/>
      <c r="U66" s="51"/>
    </row>
    <row r="67" spans="6:13" ht="12.75">
      <c r="F67" s="28"/>
      <c r="G67" s="28"/>
      <c r="H67" s="28"/>
      <c r="I67" s="28"/>
      <c r="J67" s="28"/>
      <c r="K67" s="28"/>
      <c r="L67" s="28"/>
      <c r="M67" s="28"/>
    </row>
  </sheetData>
  <sheetProtection password="9AFD" sheet="1"/>
  <mergeCells count="12">
    <mergeCell ref="A60:M62"/>
    <mergeCell ref="A41:M41"/>
    <mergeCell ref="A42:M42"/>
    <mergeCell ref="A44:M44"/>
    <mergeCell ref="A46:M46"/>
    <mergeCell ref="A48:M48"/>
    <mergeCell ref="A50:M50"/>
    <mergeCell ref="A54:M55"/>
    <mergeCell ref="L37:M37"/>
    <mergeCell ref="K11:M11"/>
    <mergeCell ref="E11:J11"/>
    <mergeCell ref="A57:M58"/>
  </mergeCells>
  <dataValidations count="2">
    <dataValidation type="whole" operator="greaterThanOrEqual" allowBlank="1" showInputMessage="1" showErrorMessage="1" errorTitle="numero intero" error="numero intero, minimo 0" sqref="E15:E33 H15:H33">
      <formula1>0</formula1>
    </dataValidation>
    <dataValidation operator="greaterThanOrEqual" allowBlank="1" showInputMessage="1" showErrorMessage="1" errorTitle="numero intero" error="numero intero, minimo 2" sqref="G15:G33"/>
  </dataValidation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Chiresa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</dc:creator>
  <cp:keywords/>
  <dc:description/>
  <cp:lastModifiedBy>U80830119</cp:lastModifiedBy>
  <cp:lastPrinted>2014-04-08T12:58:42Z</cp:lastPrinted>
  <dcterms:created xsi:type="dcterms:W3CDTF">2003-08-21T07:27:19Z</dcterms:created>
  <dcterms:modified xsi:type="dcterms:W3CDTF">2014-10-28T14:14:08Z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-1387156154</vt:i4>
  </property>
  <property fmtid="{D5CDD505-2E9C-101B-9397-08002B2CF9AE}" pid="3" name="_EmailSubject">
    <vt:lpwstr>Berechnung Sicherheitsleistung</vt:lpwstr>
  </property>
  <property fmtid="{D5CDD505-2E9C-101B-9397-08002B2CF9AE}" pid="4" name="_AuthorEmail">
    <vt:lpwstr>info@chiresa.ch</vt:lpwstr>
  </property>
  <property fmtid="{D5CDD505-2E9C-101B-9397-08002B2CF9AE}" pid="5" name="_AuthorEmailDisplayName">
    <vt:lpwstr>Karin Hauri</vt:lpwstr>
  </property>
  <property fmtid="{D5CDD505-2E9C-101B-9397-08002B2CF9AE}" pid="6" name="_ReviewingToolsShownOnce">
    <vt:lpwstr/>
  </property>
  <property fmtid="{D5CDD505-2E9C-101B-9397-08002B2CF9AE}" pid="7" name="FSC#COOSYSTEM@1.1:Container">
    <vt:lpwstr>COO.2002.100.7.6601458</vt:lpwstr>
  </property>
  <property fmtid="{D5CDD505-2E9C-101B-9397-08002B2CF9AE}" pid="8" name="FSC#COOELAK@1.1001:Subject">
    <vt:lpwstr/>
  </property>
  <property fmtid="{D5CDD505-2E9C-101B-9397-08002B2CF9AE}" pid="9" name="FSC#COOELAK@1.1001:FileReference">
    <vt:lpwstr>finanzielle Garantie / 2007-00223/03/01/02/02</vt:lpwstr>
  </property>
  <property fmtid="{D5CDD505-2E9C-101B-9397-08002B2CF9AE}" pid="10" name="FSC#COOELAK@1.1001:FileRefYear">
    <vt:lpwstr>2007</vt:lpwstr>
  </property>
  <property fmtid="{D5CDD505-2E9C-101B-9397-08002B2CF9AE}" pid="11" name="FSC#COOELAK@1.1001:FileRefOrdinal">
    <vt:lpwstr>30590</vt:lpwstr>
  </property>
  <property fmtid="{D5CDD505-2E9C-101B-9397-08002B2CF9AE}" pid="12" name="FSC#COOELAK@1.1001:FileRefOU">
    <vt:lpwstr>Abfall und Rohstoffe</vt:lpwstr>
  </property>
  <property fmtid="{D5CDD505-2E9C-101B-9397-08002B2CF9AE}" pid="13" name="FSC#COOELAK@1.1001:Organization">
    <vt:lpwstr/>
  </property>
  <property fmtid="{D5CDD505-2E9C-101B-9397-08002B2CF9AE}" pid="14" name="FSC#COOELAK@1.1001:Owner">
    <vt:lpwstr> Wysser</vt:lpwstr>
  </property>
  <property fmtid="{D5CDD505-2E9C-101B-9397-08002B2CF9AE}" pid="15" name="FSC#COOELAK@1.1001:OwnerExtension">
    <vt:lpwstr/>
  </property>
  <property fmtid="{D5CDD505-2E9C-101B-9397-08002B2CF9AE}" pid="16" name="FSC#COOELAK@1.1001:OwnerFaxExtension">
    <vt:lpwstr/>
  </property>
  <property fmtid="{D5CDD505-2E9C-101B-9397-08002B2CF9AE}" pid="17" name="FSC#COOELAK@1.1001:DispatchedBy">
    <vt:lpwstr/>
  </property>
  <property fmtid="{D5CDD505-2E9C-101B-9397-08002B2CF9AE}" pid="18" name="FSC#COOELAK@1.1001:DispatchedAt">
    <vt:lpwstr/>
  </property>
  <property fmtid="{D5CDD505-2E9C-101B-9397-08002B2CF9AE}" pid="19" name="FSC#COOELAK@1.1001:ApprovedBy">
    <vt:lpwstr/>
  </property>
  <property fmtid="{D5CDD505-2E9C-101B-9397-08002B2CF9AE}" pid="20" name="FSC#COOELAK@1.1001:ApprovedAt">
    <vt:lpwstr/>
  </property>
  <property fmtid="{D5CDD505-2E9C-101B-9397-08002B2CF9AE}" pid="21" name="FSC#COOELAK@1.1001:Department">
    <vt:lpwstr>Abfall und Rohstoffe (ABRO)</vt:lpwstr>
  </property>
  <property fmtid="{D5CDD505-2E9C-101B-9397-08002B2CF9AE}" pid="22" name="FSC#COOELAK@1.1001:CreatedAt">
    <vt:lpwstr>31.10.2007 15:03:21</vt:lpwstr>
  </property>
  <property fmtid="{D5CDD505-2E9C-101B-9397-08002B2CF9AE}" pid="23" name="FSC#COOELAK@1.1001:OU">
    <vt:lpwstr>Grenzüberschreitender Verkehr (nicht im Organigramm) (ABRO)</vt:lpwstr>
  </property>
  <property fmtid="{D5CDD505-2E9C-101B-9397-08002B2CF9AE}" pid="24" name="FSC#COOELAK@1.1001:Priority">
    <vt:lpwstr/>
  </property>
  <property fmtid="{D5CDD505-2E9C-101B-9397-08002B2CF9AE}" pid="25" name="FSC#COOELAK@1.1001:ObjBarCode">
    <vt:lpwstr>*COO.2002.100.7.2244525*</vt:lpwstr>
  </property>
  <property fmtid="{D5CDD505-2E9C-101B-9397-08002B2CF9AE}" pid="26" name="FSC#COOELAK@1.1001:RefBarCode">
    <vt:lpwstr>*de_31.10.07_Anleitung für die Berechnung der Garantiesumme*</vt:lpwstr>
  </property>
  <property fmtid="{D5CDD505-2E9C-101B-9397-08002B2CF9AE}" pid="27" name="FSC#COOELAK@1.1001:FileRefBarCode">
    <vt:lpwstr>*finanzielle Garantie / 2007-00223/03/01/02/02*</vt:lpwstr>
  </property>
  <property fmtid="{D5CDD505-2E9C-101B-9397-08002B2CF9AE}" pid="28" name="FSC#COOELAK@1.1001:ExternalRef">
    <vt:lpwstr/>
  </property>
  <property fmtid="{D5CDD505-2E9C-101B-9397-08002B2CF9AE}" pid="29" name="FSC#COOELAK@1.1001:IncomingNumber">
    <vt:lpwstr/>
  </property>
  <property fmtid="{D5CDD505-2E9C-101B-9397-08002B2CF9AE}" pid="30" name="FSC#COOELAK@1.1001:IncomingSubject">
    <vt:lpwstr/>
  </property>
  <property fmtid="{D5CDD505-2E9C-101B-9397-08002B2CF9AE}" pid="31" name="FSC#COOELAK@1.1001:ProcessResponsible">
    <vt:lpwstr>Wysser, Monika</vt:lpwstr>
  </property>
  <property fmtid="{D5CDD505-2E9C-101B-9397-08002B2CF9AE}" pid="32" name="FSC#COOELAK@1.1001:ProcessResponsiblePhone">
    <vt:lpwstr/>
  </property>
  <property fmtid="{D5CDD505-2E9C-101B-9397-08002B2CF9AE}" pid="33" name="FSC#COOELAK@1.1001:ProcessResponsibleMail">
    <vt:lpwstr/>
  </property>
  <property fmtid="{D5CDD505-2E9C-101B-9397-08002B2CF9AE}" pid="34" name="FSC#COOELAK@1.1001:ProcessResponsibleFax">
    <vt:lpwstr/>
  </property>
  <property fmtid="{D5CDD505-2E9C-101B-9397-08002B2CF9AE}" pid="35" name="FSC#COOELAK@1.1001:ApproverFirstName">
    <vt:lpwstr/>
  </property>
  <property fmtid="{D5CDD505-2E9C-101B-9397-08002B2CF9AE}" pid="36" name="FSC#COOELAK@1.1001:ApproverSurName">
    <vt:lpwstr/>
  </property>
  <property fmtid="{D5CDD505-2E9C-101B-9397-08002B2CF9AE}" pid="37" name="FSC#COOELAK@1.1001:ApproverTitle">
    <vt:lpwstr/>
  </property>
  <property fmtid="{D5CDD505-2E9C-101B-9397-08002B2CF9AE}" pid="38" name="FSC#COOELAK@1.1001:ExternalDate">
    <vt:lpwstr/>
  </property>
  <property fmtid="{D5CDD505-2E9C-101B-9397-08002B2CF9AE}" pid="39" name="FSC#COOELAK@1.1001:SettlementApprovedAt">
    <vt:lpwstr/>
  </property>
  <property fmtid="{D5CDD505-2E9C-101B-9397-08002B2CF9AE}" pid="40" name="FSC#COOELAK@1.1001:BaseNumber">
    <vt:lpwstr>2007-00223/03/01/02/02</vt:lpwstr>
  </property>
  <property fmtid="{D5CDD505-2E9C-101B-9397-08002B2CF9AE}" pid="41" name="FSC#ELAKGOV@1.1001:PersonalSubjGender">
    <vt:lpwstr/>
  </property>
  <property fmtid="{D5CDD505-2E9C-101B-9397-08002B2CF9AE}" pid="42" name="FSC#ELAKGOV@1.1001:PersonalSubjFirstName">
    <vt:lpwstr/>
  </property>
  <property fmtid="{D5CDD505-2E9C-101B-9397-08002B2CF9AE}" pid="43" name="FSC#ELAKGOV@1.1001:PersonalSubjSurName">
    <vt:lpwstr/>
  </property>
  <property fmtid="{D5CDD505-2E9C-101B-9397-08002B2CF9AE}" pid="44" name="FSC#ELAKGOV@1.1001:PersonalSubjSalutation">
    <vt:lpwstr/>
  </property>
  <property fmtid="{D5CDD505-2E9C-101B-9397-08002B2CF9AE}" pid="45" name="FSC#ELAKGOV@1.1001:PersonalSubjAddress">
    <vt:lpwstr/>
  </property>
</Properties>
</file>